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\NDC Dropbox\mapdata\Orange City 2021\kit\"/>
    </mc:Choice>
  </mc:AlternateContent>
  <xr:revisionPtr revIDLastSave="0" documentId="13_ncr:1_{D299FCCE-86FC-46BA-BDED-C8766FF1EFC6}" xr6:coauthVersionLast="47" xr6:coauthVersionMax="47" xr10:uidLastSave="{00000000-0000-0000-0000-000000000000}"/>
  <bookViews>
    <workbookView xWindow="2460" yWindow="2640" windowWidth="12288" windowHeight="6000" activeTab="1" xr2:uid="{00000000-000D-0000-FFFF-FFFF00000000}"/>
  </bookViews>
  <sheets>
    <sheet name="Instructions" sheetId="4" r:id="rId1"/>
    <sheet name="Assignments" sheetId="1" r:id="rId2"/>
    <sheet name="6-district balance" sheetId="2" r:id="rId3"/>
  </sheets>
  <definedNames>
    <definedName name="Pop_Units">Assignments!$B$5:$D$5</definedName>
    <definedName name="_xlnm.Print_Area" localSheetId="1">Assignments!$B$4:$P$152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18" i="2"/>
  <c r="P20" i="2"/>
  <c r="P11" i="2"/>
  <c r="P13" i="2"/>
  <c r="P14" i="2"/>
  <c r="P12" i="2"/>
  <c r="P21" i="2"/>
  <c r="P16" i="2"/>
  <c r="P17" i="2"/>
  <c r="P22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3" i="2" l="1"/>
  <c r="N18" i="2"/>
  <c r="M12" i="2"/>
  <c r="O14" i="2"/>
  <c r="M14" i="2"/>
  <c r="M11" i="2"/>
  <c r="M18" i="2"/>
  <c r="M22" i="2"/>
  <c r="O11" i="2"/>
  <c r="O16" i="2"/>
  <c r="O22" i="2"/>
  <c r="N14" i="2"/>
  <c r="N11" i="2"/>
  <c r="N22" i="2"/>
  <c r="O21" i="2"/>
  <c r="M16" i="2"/>
  <c r="N13" i="2"/>
  <c r="O12" i="2"/>
  <c r="M13" i="2"/>
  <c r="O18" i="2"/>
  <c r="M17" i="2"/>
  <c r="M21" i="2"/>
  <c r="N17" i="2"/>
  <c r="O17" i="2"/>
  <c r="N16" i="2"/>
  <c r="N20" i="2"/>
  <c r="N12" i="2"/>
  <c r="N2" i="1"/>
  <c r="N21" i="2"/>
  <c r="M20" i="2"/>
  <c r="O20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P154" i="1"/>
  <c r="J22" i="2" s="1"/>
  <c r="O154" i="1"/>
  <c r="J21" i="2" s="1"/>
  <c r="N154" i="1"/>
  <c r="J20" i="2" s="1"/>
  <c r="M154" i="1"/>
  <c r="J19" i="2" s="1"/>
  <c r="L154" i="1"/>
  <c r="J18" i="2" s="1"/>
  <c r="K154" i="1"/>
  <c r="J17" i="2" s="1"/>
  <c r="J154" i="1"/>
  <c r="J16" i="2" s="1"/>
  <c r="I154" i="1"/>
  <c r="J15" i="2" s="1"/>
  <c r="H154" i="1"/>
  <c r="J14" i="2" s="1"/>
  <c r="G154" i="1"/>
  <c r="J13" i="2" s="1"/>
  <c r="F154" i="1"/>
  <c r="J12" i="2" s="1"/>
  <c r="E154" i="1"/>
  <c r="J11" i="2" s="1"/>
  <c r="D154" i="1"/>
  <c r="J10" i="2" s="1"/>
  <c r="C154" i="1"/>
  <c r="J8" i="2" l="1"/>
  <c r="I8" i="2" s="1"/>
  <c r="I11" i="2"/>
  <c r="I13" i="2"/>
  <c r="I15" i="2"/>
  <c r="I17" i="2"/>
  <c r="I19" i="2"/>
  <c r="I21" i="2"/>
  <c r="I10" i="2"/>
  <c r="I12" i="2"/>
  <c r="I14" i="2"/>
  <c r="I16" i="2"/>
  <c r="I18" i="2"/>
  <c r="I20" i="2"/>
  <c r="I22" i="2"/>
  <c r="L7" i="2"/>
  <c r="K7" i="2"/>
  <c r="Q22" i="2" l="1"/>
  <c r="L1" i="2"/>
  <c r="H9" i="2" s="1"/>
  <c r="P9" i="2" s="1"/>
  <c r="R13" i="2"/>
  <c r="R2" i="1" l="1"/>
  <c r="F9" i="2"/>
  <c r="N9" i="2" s="1"/>
  <c r="G9" i="2"/>
  <c r="O9" i="2" s="1"/>
  <c r="E9" i="2"/>
  <c r="M9" i="2" s="1"/>
  <c r="I2" i="1"/>
  <c r="K13" i="2"/>
  <c r="L13" i="2"/>
  <c r="R18" i="2"/>
  <c r="R22" i="2"/>
  <c r="R21" i="2"/>
  <c r="R20" i="2"/>
  <c r="R14" i="2"/>
  <c r="R12" i="2"/>
  <c r="R11" i="2"/>
  <c r="L2" i="1" l="1"/>
  <c r="O2" i="1"/>
  <c r="R16" i="2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Q13" i="2" l="1"/>
  <c r="Q14" i="2"/>
  <c r="Q18" i="2"/>
  <c r="Q12" i="2"/>
  <c r="C9" i="2"/>
  <c r="D9" i="2"/>
  <c r="Q17" i="2"/>
  <c r="Q20" i="2"/>
  <c r="Q11" i="2"/>
  <c r="Q16" i="2"/>
  <c r="Q21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<sst xmlns="http://schemas.openxmlformats.org/spreadsheetml/2006/main" count="75" uniqueCount="56">
  <si>
    <t>Sums by District Assigned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</si>
  <si>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</si>
  <si>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</si>
  <si>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</si>
  <si>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</si>
  <si>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</si>
  <si>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</si>
  <si>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</si>
  <si>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</si>
  <si>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</si>
  <si>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</si>
  <si>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</si>
  <si>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</si>
  <si>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</si>
  <si>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</si>
  <si>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</si>
  <si>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</si>
  <si>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</si>
  <si>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</si>
  <si>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</si>
  <si>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</si>
  <si>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</si>
  <si>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</si>
  <si>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</si>
  <si>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</si>
  <si>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</si>
  <si>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</si>
  <si>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</si>
  <si>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</si>
  <si>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</si>
  <si>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</si>
  <si>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</si>
  <si>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</si>
  <si>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</si>
  <si>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</si>
  <si>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</si>
  <si>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</si>
  <si>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</si>
  <si>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</si>
  <si>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</si>
  <si>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</si>
  <si>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</si>
  <si>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</si>
  <si>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</si>
  <si>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Instructions</t>
  </si>
  <si>
    <t>D6:</t>
  </si>
  <si>
    <t>2) On the "Assignments" worksheet tab, enter the letter for the district (1, 2, 3, 4, 5, or 6) where you wish to assign</t>
  </si>
  <si>
    <t>a given population unit. Then check the results of your assignments on the "6-district balance" worksheet tab, which</t>
  </si>
  <si>
    <t>District (1-6)</t>
  </si>
  <si>
    <t>Nov. 2020 Registration</t>
  </si>
  <si>
    <t>Nov. 2020 Voters</t>
  </si>
  <si>
    <t>other</t>
  </si>
  <si>
    <t>Filipino</t>
  </si>
  <si>
    <t>Name and/or contact info</t>
  </si>
  <si>
    <t>City of Orange 2021 Public Participation Kit</t>
  </si>
  <si>
    <t>When complete, please email this file to cminfo@cityoforange.org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</si>
</sst>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19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2" xfId="0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3" fontId="5" fillId="0" borderId="28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29" xfId="1" quotePrefix="1" applyNumberFormat="1" applyFont="1" applyBorder="1" applyAlignment="1">
      <alignment horizontal="center" wrapText="1"/>
    </xf>
    <xf numFmtId="3" fontId="5" fillId="0" borderId="30" xfId="1" quotePrefix="1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3" xfId="2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7" xfId="2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16" xfId="0" applyFont="1" applyFill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 vertical="top" wrapText="1"/>
    </xf>
    <xf numFmtId="3" fontId="5" fillId="0" borderId="25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/>
    <xf numFmtId="3" fontId="5" fillId="0" borderId="0" xfId="0" applyNumberFormat="1" applyFo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3" xfId="0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6" fillId="0" borderId="42" xfId="2" applyFont="1" applyBorder="1" applyAlignment="1">
      <alignment horizontal="center" vertical="center"/>
    </xf>
    <xf numFmtId="9" fontId="6" fillId="0" borderId="44" xfId="2" applyFont="1" applyBorder="1" applyAlignment="1">
      <alignment horizontal="center" vertical="center"/>
    </xf>
    <xf numFmtId="9" fontId="6" fillId="0" borderId="46" xfId="2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44</v>
      </c>
    </row>
    <row r="3" spans="1:8" x14ac:dyDescent="0.25">
      <c r="A3" s="2" t="s">
        <v>3</v>
      </c>
    </row>
    <row r="5" spans="1:8" x14ac:dyDescent="0.25">
      <c r="A5" s="2" t="s">
        <v>4</v>
      </c>
    </row>
    <row r="6" spans="1:8" x14ac:dyDescent="0.25">
      <c r="A6" s="2" t="s">
        <v>5</v>
      </c>
    </row>
    <row r="7" spans="1:8" x14ac:dyDescent="0.25">
      <c r="A7" s="2" t="s">
        <v>46</v>
      </c>
    </row>
    <row r="8" spans="1:8" x14ac:dyDescent="0.25">
      <c r="B8" s="2" t="s">
        <v>47</v>
      </c>
    </row>
    <row r="9" spans="1:8" x14ac:dyDescent="0.25">
      <c r="B9" s="2" t="s">
        <v>6</v>
      </c>
    </row>
    <row r="11" spans="1:8" x14ac:dyDescent="0.25">
      <c r="A11" s="1" t="s">
        <v>7</v>
      </c>
      <c r="B11" s="2" t="s">
        <v>8</v>
      </c>
    </row>
    <row r="12" spans="1:8" x14ac:dyDescent="0.25">
      <c r="B12" s="2" t="s">
        <v>9</v>
      </c>
      <c r="G12" s="3" t="s">
        <v>10</v>
      </c>
      <c r="H12" s="2" t="s">
        <v>11</v>
      </c>
    </row>
    <row r="14" spans="1:8" x14ac:dyDescent="0.25">
      <c r="A14" s="1" t="s">
        <v>12</v>
      </c>
    </row>
    <row r="15" spans="1:8" x14ac:dyDescent="0.25">
      <c r="B15" s="2" t="s">
        <v>55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54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4.85546875" style="36" bestFit="1" customWidth="1"/>
    <col min="3" max="5" width="6.28515625" style="36" customWidth="1"/>
    <col min="6" max="6" width="6.28515625" style="36" bestFit="1" customWidth="1"/>
    <col min="7" max="7" width="6.28515625" style="39" customWidth="1"/>
    <col min="8" max="10" width="6.28515625" style="36" customWidth="1"/>
    <col min="11" max="11" width="5.140625" style="36" customWidth="1"/>
    <col min="12" max="15" width="6.28515625" style="36" customWidth="1"/>
    <col min="16" max="16" width="5.42578125" style="36" customWidth="1"/>
    <col min="17" max="17" width="6.28515625" style="39" customWidth="1"/>
    <col min="18" max="25" width="6.28515625" style="36" customWidth="1"/>
    <col min="26" max="26" width="6.85546875" style="5"/>
    <col min="27" max="27" width="3.42578125" style="5" bestFit="1" customWidth="1"/>
    <col min="28" max="29" width="6.5703125" style="5" customWidth="1"/>
    <col min="30" max="30" width="3.5703125" style="5" customWidth="1"/>
    <col min="31" max="32" width="6.5703125" style="5" customWidth="1"/>
    <col min="33" max="33" width="3.5703125" style="5" customWidth="1"/>
    <col min="34" max="35" width="6.5703125" style="5" customWidth="1"/>
    <col min="36" max="36" width="3.5703125" style="5" customWidth="1"/>
    <col min="37" max="38" width="6.5703125" style="5" customWidth="1"/>
    <col min="39" max="16384" width="6.85546875" style="5"/>
  </cols>
  <sheetData>
    <row r="1" spans="1:25" ht="12.75" customHeight="1" x14ac:dyDescent="0.2">
      <c r="A1" s="113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W1" s="5"/>
      <c r="X1" s="5"/>
      <c r="Y1" s="5"/>
    </row>
    <row r="2" spans="1:25" ht="12.75" thickBot="1" x14ac:dyDescent="0.25">
      <c r="A2" s="87" t="s">
        <v>34</v>
      </c>
      <c r="B2" s="88">
        <f>'6-district balance'!$C$8</f>
        <v>0</v>
      </c>
      <c r="C2" s="88">
        <f>'6-district balance'!$C$9</f>
        <v>-23365</v>
      </c>
      <c r="D2" s="87" t="s">
        <v>33</v>
      </c>
      <c r="E2" s="88">
        <f>'6-district balance'!$D$8</f>
        <v>0</v>
      </c>
      <c r="F2" s="88">
        <f>'6-district balance'!$D$9</f>
        <v>-23365</v>
      </c>
      <c r="G2" s="87" t="s">
        <v>35</v>
      </c>
      <c r="H2" s="88">
        <f>'6-district balance'!$E$8</f>
        <v>0</v>
      </c>
      <c r="I2" s="88">
        <f>'6-district balance'!$E$9</f>
        <v>-23365</v>
      </c>
      <c r="J2" s="87" t="s">
        <v>36</v>
      </c>
      <c r="K2" s="88">
        <f>'6-district balance'!$F$8</f>
        <v>0</v>
      </c>
      <c r="L2" s="89">
        <f>'6-district balance'!$F$9</f>
        <v>-23365</v>
      </c>
      <c r="M2" s="87" t="s">
        <v>43</v>
      </c>
      <c r="N2" s="88">
        <f>'6-district balance'!$G$8</f>
        <v>0</v>
      </c>
      <c r="O2" s="89">
        <f>'6-district balance'!$G$9</f>
        <v>-23365</v>
      </c>
      <c r="P2" s="87" t="s">
        <v>45</v>
      </c>
      <c r="Q2" s="88">
        <f>'6-district balance'!$H$8</f>
        <v>0</v>
      </c>
      <c r="R2" s="89">
        <f>'6-district balance'!$H$9</f>
        <v>-23365</v>
      </c>
      <c r="U2" s="38"/>
      <c r="W2" s="5"/>
      <c r="X2" s="5"/>
      <c r="Y2" s="5"/>
    </row>
    <row r="3" spans="1:25" x14ac:dyDescent="0.2">
      <c r="G3" s="65"/>
      <c r="Q3" s="65"/>
    </row>
    <row r="4" spans="1:25" ht="13.5" customHeight="1" x14ac:dyDescent="0.2">
      <c r="A4" s="55"/>
      <c r="B4" s="90" t="s">
        <v>39</v>
      </c>
      <c r="C4" s="97"/>
      <c r="D4" s="110" t="s">
        <v>17</v>
      </c>
      <c r="E4" s="111"/>
      <c r="F4" s="111"/>
      <c r="G4" s="111"/>
      <c r="H4" s="111"/>
      <c r="I4" s="111" t="s">
        <v>49</v>
      </c>
      <c r="J4" s="111"/>
      <c r="K4" s="111"/>
      <c r="L4" s="111"/>
      <c r="M4" s="110" t="s">
        <v>50</v>
      </c>
      <c r="N4" s="111"/>
      <c r="O4" s="111"/>
      <c r="P4" s="112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24" x14ac:dyDescent="0.2">
      <c r="A5" s="61" t="s">
        <v>48</v>
      </c>
      <c r="B5" s="91" t="s">
        <v>40</v>
      </c>
      <c r="C5" s="63" t="s">
        <v>13</v>
      </c>
      <c r="D5" s="64" t="s">
        <v>18</v>
      </c>
      <c r="E5" s="62" t="s">
        <v>19</v>
      </c>
      <c r="F5" s="62" t="s">
        <v>20</v>
      </c>
      <c r="G5" s="62" t="s">
        <v>42</v>
      </c>
      <c r="H5" s="62" t="s">
        <v>21</v>
      </c>
      <c r="I5" s="66" t="s">
        <v>18</v>
      </c>
      <c r="J5" s="67" t="s">
        <v>22</v>
      </c>
      <c r="K5" s="68" t="s">
        <v>23</v>
      </c>
      <c r="L5" s="69" t="s">
        <v>51</v>
      </c>
      <c r="M5" s="72" t="s">
        <v>18</v>
      </c>
      <c r="N5" s="68" t="s">
        <v>22</v>
      </c>
      <c r="O5" s="68" t="s">
        <v>23</v>
      </c>
      <c r="P5" s="69" t="s">
        <v>51</v>
      </c>
    </row>
    <row r="6" spans="1:25" x14ac:dyDescent="0.2">
      <c r="A6" s="56"/>
      <c r="B6" s="37">
        <v>1</v>
      </c>
      <c r="C6" s="59">
        <v>2285</v>
      </c>
      <c r="D6" s="59">
        <v>1581.5716</v>
      </c>
      <c r="E6" s="37">
        <v>352.54840000000002</v>
      </c>
      <c r="F6" s="37">
        <v>542.2473</v>
      </c>
      <c r="G6" s="37">
        <v>20.541599999999999</v>
      </c>
      <c r="H6" s="37">
        <v>666.23429999999996</v>
      </c>
      <c r="I6" s="59">
        <v>1310</v>
      </c>
      <c r="J6" s="37">
        <v>306</v>
      </c>
      <c r="K6" s="38">
        <v>255</v>
      </c>
      <c r="L6" s="57">
        <v>66</v>
      </c>
      <c r="M6" s="60">
        <v>1128</v>
      </c>
      <c r="N6" s="38">
        <v>257</v>
      </c>
      <c r="O6" s="38">
        <v>202</v>
      </c>
      <c r="P6" s="57">
        <v>59</v>
      </c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58"/>
      <c r="B7" s="37">
        <v>2</v>
      </c>
      <c r="C7" s="59">
        <v>2133</v>
      </c>
      <c r="D7" s="59">
        <v>1629.9999</v>
      </c>
      <c r="E7" s="37">
        <v>255</v>
      </c>
      <c r="F7" s="37">
        <v>1129.9999</v>
      </c>
      <c r="G7" s="37">
        <v>30</v>
      </c>
      <c r="H7" s="37">
        <v>215</v>
      </c>
      <c r="I7" s="59">
        <v>1442</v>
      </c>
      <c r="J7" s="37">
        <v>349</v>
      </c>
      <c r="K7" s="38">
        <v>115</v>
      </c>
      <c r="L7" s="57">
        <v>20</v>
      </c>
      <c r="M7" s="60">
        <v>1243</v>
      </c>
      <c r="N7" s="38">
        <v>289</v>
      </c>
      <c r="O7" s="38">
        <v>91</v>
      </c>
      <c r="P7" s="57">
        <v>18</v>
      </c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58"/>
      <c r="B8" s="37">
        <v>3</v>
      </c>
      <c r="C8" s="59">
        <v>1086</v>
      </c>
      <c r="D8" s="59">
        <v>678</v>
      </c>
      <c r="E8" s="37">
        <v>175</v>
      </c>
      <c r="F8" s="37">
        <v>410</v>
      </c>
      <c r="G8" s="37">
        <v>4</v>
      </c>
      <c r="H8" s="37">
        <v>89</v>
      </c>
      <c r="I8" s="59">
        <v>773</v>
      </c>
      <c r="J8" s="37">
        <v>220</v>
      </c>
      <c r="K8" s="38">
        <v>34</v>
      </c>
      <c r="L8" s="57">
        <v>7</v>
      </c>
      <c r="M8" s="60">
        <v>679</v>
      </c>
      <c r="N8" s="38">
        <v>181</v>
      </c>
      <c r="O8" s="38">
        <v>27</v>
      </c>
      <c r="P8" s="57">
        <v>7</v>
      </c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58"/>
      <c r="B9" s="37">
        <v>4</v>
      </c>
      <c r="C9" s="59">
        <v>390</v>
      </c>
      <c r="D9" s="59">
        <v>255.41829999999999</v>
      </c>
      <c r="E9" s="37">
        <v>48.725499999999997</v>
      </c>
      <c r="F9" s="37">
        <v>174.18119999999999</v>
      </c>
      <c r="G9" s="37">
        <v>15</v>
      </c>
      <c r="H9" s="37">
        <v>11.5116</v>
      </c>
      <c r="I9" s="59">
        <v>262</v>
      </c>
      <c r="J9" s="37">
        <v>46</v>
      </c>
      <c r="K9" s="38">
        <v>17</v>
      </c>
      <c r="L9" s="57">
        <v>1</v>
      </c>
      <c r="M9" s="60">
        <v>225</v>
      </c>
      <c r="N9" s="38">
        <v>36</v>
      </c>
      <c r="O9" s="38">
        <v>16</v>
      </c>
      <c r="P9" s="57">
        <v>0</v>
      </c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56"/>
      <c r="B10" s="37">
        <v>5</v>
      </c>
      <c r="C10" s="59">
        <v>488</v>
      </c>
      <c r="D10" s="59">
        <v>331.14440000000002</v>
      </c>
      <c r="E10" s="37">
        <v>57.647100000000002</v>
      </c>
      <c r="F10" s="37">
        <v>223.94730000000001</v>
      </c>
      <c r="G10" s="37">
        <v>18.75</v>
      </c>
      <c r="H10" s="37">
        <v>30</v>
      </c>
      <c r="I10" s="59">
        <v>313</v>
      </c>
      <c r="J10" s="37">
        <v>45</v>
      </c>
      <c r="K10" s="38">
        <v>43</v>
      </c>
      <c r="L10" s="57">
        <v>6</v>
      </c>
      <c r="M10" s="60">
        <v>285</v>
      </c>
      <c r="N10" s="38">
        <v>42</v>
      </c>
      <c r="O10" s="38">
        <v>36</v>
      </c>
      <c r="P10" s="57">
        <v>5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58"/>
      <c r="B11" s="37">
        <v>6</v>
      </c>
      <c r="C11" s="59">
        <v>130</v>
      </c>
      <c r="D11" s="59">
        <v>96.218299999999999</v>
      </c>
      <c r="E11" s="37">
        <v>19.715</v>
      </c>
      <c r="F11" s="37">
        <v>68.940600000000003</v>
      </c>
      <c r="G11" s="37">
        <v>0</v>
      </c>
      <c r="H11" s="37">
        <v>7.5627199999999997</v>
      </c>
      <c r="I11" s="59">
        <v>100</v>
      </c>
      <c r="J11" s="37">
        <v>11</v>
      </c>
      <c r="K11" s="38">
        <v>0</v>
      </c>
      <c r="L11" s="57">
        <v>6</v>
      </c>
      <c r="M11" s="60">
        <v>87</v>
      </c>
      <c r="N11" s="38">
        <v>10</v>
      </c>
      <c r="O11" s="38">
        <v>0</v>
      </c>
      <c r="P11" s="57">
        <v>4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58"/>
      <c r="B12" s="37">
        <v>7</v>
      </c>
      <c r="C12" s="59">
        <v>621</v>
      </c>
      <c r="D12" s="59">
        <v>279.80919999999998</v>
      </c>
      <c r="E12" s="37">
        <v>37.226999999999997</v>
      </c>
      <c r="F12" s="37">
        <v>85.097499999999997</v>
      </c>
      <c r="G12" s="37">
        <v>11.5909</v>
      </c>
      <c r="H12" s="37">
        <v>145.8938</v>
      </c>
      <c r="I12" s="59">
        <v>430</v>
      </c>
      <c r="J12" s="37">
        <v>99</v>
      </c>
      <c r="K12" s="38">
        <v>67</v>
      </c>
      <c r="L12" s="57">
        <v>16</v>
      </c>
      <c r="M12" s="60">
        <v>381</v>
      </c>
      <c r="N12" s="38">
        <v>83</v>
      </c>
      <c r="O12" s="38">
        <v>58</v>
      </c>
      <c r="P12" s="57">
        <v>15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58"/>
      <c r="B13" s="37">
        <v>8</v>
      </c>
      <c r="C13" s="59">
        <v>1855</v>
      </c>
      <c r="D13" s="59">
        <v>1247.4287999999999</v>
      </c>
      <c r="E13" s="37">
        <v>352.45190000000002</v>
      </c>
      <c r="F13" s="37">
        <v>692.75279999999998</v>
      </c>
      <c r="G13" s="37">
        <v>48.458300000000001</v>
      </c>
      <c r="H13" s="37">
        <v>153.76580000000001</v>
      </c>
      <c r="I13" s="59">
        <v>1080</v>
      </c>
      <c r="J13" s="37">
        <v>292</v>
      </c>
      <c r="K13" s="38">
        <v>62</v>
      </c>
      <c r="L13" s="57">
        <v>23</v>
      </c>
      <c r="M13" s="60">
        <v>949</v>
      </c>
      <c r="N13" s="38">
        <v>238</v>
      </c>
      <c r="O13" s="38">
        <v>53</v>
      </c>
      <c r="P13" s="57">
        <v>21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56"/>
      <c r="B14" s="37">
        <v>9</v>
      </c>
      <c r="C14" s="59">
        <v>905</v>
      </c>
      <c r="D14" s="59">
        <v>554.99990000000003</v>
      </c>
      <c r="E14" s="37">
        <v>110</v>
      </c>
      <c r="F14" s="37">
        <v>379.99990000000003</v>
      </c>
      <c r="G14" s="37">
        <v>0</v>
      </c>
      <c r="H14" s="37">
        <v>65</v>
      </c>
      <c r="I14" s="59">
        <v>650</v>
      </c>
      <c r="J14" s="37">
        <v>179</v>
      </c>
      <c r="K14" s="38">
        <v>47</v>
      </c>
      <c r="L14" s="57">
        <v>2</v>
      </c>
      <c r="M14" s="60">
        <v>562</v>
      </c>
      <c r="N14" s="38">
        <v>158</v>
      </c>
      <c r="O14" s="38">
        <v>37</v>
      </c>
      <c r="P14" s="57">
        <v>1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58"/>
      <c r="B15" s="37">
        <v>10</v>
      </c>
      <c r="C15" s="59">
        <v>701</v>
      </c>
      <c r="D15" s="59">
        <v>514.66070000000002</v>
      </c>
      <c r="E15" s="37">
        <v>91.501000000000005</v>
      </c>
      <c r="F15" s="37">
        <v>337.31880000000001</v>
      </c>
      <c r="G15" s="37">
        <v>14.893599999999999</v>
      </c>
      <c r="H15" s="37">
        <v>50.709200000000003</v>
      </c>
      <c r="I15" s="59">
        <v>460</v>
      </c>
      <c r="J15" s="37">
        <v>150</v>
      </c>
      <c r="K15" s="38">
        <v>19</v>
      </c>
      <c r="L15" s="57">
        <v>4</v>
      </c>
      <c r="M15" s="60">
        <v>404</v>
      </c>
      <c r="N15" s="38">
        <v>124</v>
      </c>
      <c r="O15" s="38">
        <v>18</v>
      </c>
      <c r="P15" s="57">
        <v>4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58"/>
      <c r="B16" s="37">
        <v>11</v>
      </c>
      <c r="C16" s="59">
        <v>755</v>
      </c>
      <c r="D16" s="59">
        <v>511.12819999999999</v>
      </c>
      <c r="E16" s="37">
        <v>129.7921</v>
      </c>
      <c r="F16" s="37">
        <v>308.15219999999999</v>
      </c>
      <c r="G16" s="37">
        <v>25.5319</v>
      </c>
      <c r="H16" s="37">
        <v>38.723399999999998</v>
      </c>
      <c r="I16" s="59">
        <v>393</v>
      </c>
      <c r="J16" s="37">
        <v>140</v>
      </c>
      <c r="K16" s="38">
        <v>13</v>
      </c>
      <c r="L16" s="57">
        <v>7</v>
      </c>
      <c r="M16" s="60">
        <v>316</v>
      </c>
      <c r="N16" s="38">
        <v>103</v>
      </c>
      <c r="O16" s="38">
        <v>10</v>
      </c>
      <c r="P16" s="57">
        <v>7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8"/>
      <c r="B17" s="37">
        <v>12</v>
      </c>
      <c r="C17" s="59">
        <v>1121</v>
      </c>
      <c r="D17" s="59">
        <v>679.99990000000003</v>
      </c>
      <c r="E17" s="37">
        <v>399.99990000000003</v>
      </c>
      <c r="F17" s="37">
        <v>240</v>
      </c>
      <c r="G17" s="37">
        <v>0</v>
      </c>
      <c r="H17" s="37">
        <v>40</v>
      </c>
      <c r="I17" s="59">
        <v>523</v>
      </c>
      <c r="J17" s="37">
        <v>294</v>
      </c>
      <c r="K17" s="38">
        <v>23</v>
      </c>
      <c r="L17" s="57">
        <v>6</v>
      </c>
      <c r="M17" s="60">
        <v>414</v>
      </c>
      <c r="N17" s="38">
        <v>219</v>
      </c>
      <c r="O17" s="38">
        <v>20</v>
      </c>
      <c r="P17" s="57">
        <v>4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8"/>
      <c r="B18" s="37">
        <v>13</v>
      </c>
      <c r="C18" s="59">
        <v>518</v>
      </c>
      <c r="D18" s="59">
        <v>505.8261</v>
      </c>
      <c r="E18" s="37">
        <v>61.146799999999999</v>
      </c>
      <c r="F18" s="37">
        <v>296.54259999999999</v>
      </c>
      <c r="G18" s="37">
        <v>84.8078</v>
      </c>
      <c r="H18" s="37">
        <v>57.287700000000001</v>
      </c>
      <c r="I18" s="59">
        <v>481</v>
      </c>
      <c r="J18" s="37">
        <v>95</v>
      </c>
      <c r="K18" s="38">
        <v>43</v>
      </c>
      <c r="L18" s="57">
        <v>0</v>
      </c>
      <c r="M18" s="60">
        <v>424</v>
      </c>
      <c r="N18" s="38">
        <v>70</v>
      </c>
      <c r="O18" s="38">
        <v>41</v>
      </c>
      <c r="P18" s="57">
        <v>0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8"/>
      <c r="B19" s="37">
        <v>14</v>
      </c>
      <c r="C19" s="59">
        <v>1485</v>
      </c>
      <c r="D19" s="59">
        <v>1319.7084</v>
      </c>
      <c r="E19" s="37">
        <v>147.9358</v>
      </c>
      <c r="F19" s="37">
        <v>794.048</v>
      </c>
      <c r="G19" s="37">
        <v>20.192299999999999</v>
      </c>
      <c r="H19" s="37">
        <v>322.3836</v>
      </c>
      <c r="I19" s="59">
        <v>967</v>
      </c>
      <c r="J19" s="37">
        <v>138</v>
      </c>
      <c r="K19" s="38">
        <v>147</v>
      </c>
      <c r="L19" s="57">
        <v>8</v>
      </c>
      <c r="M19" s="60">
        <v>860</v>
      </c>
      <c r="N19" s="38">
        <v>120</v>
      </c>
      <c r="O19" s="38">
        <v>123</v>
      </c>
      <c r="P19" s="57">
        <v>7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58"/>
      <c r="B20" s="37">
        <v>15</v>
      </c>
      <c r="C20" s="59">
        <v>890</v>
      </c>
      <c r="D20" s="59">
        <v>586.18100000000004</v>
      </c>
      <c r="E20" s="37">
        <v>96.543300000000002</v>
      </c>
      <c r="F20" s="37">
        <v>314.0652</v>
      </c>
      <c r="G20" s="37">
        <v>0</v>
      </c>
      <c r="H20" s="37">
        <v>175.57249999999999</v>
      </c>
      <c r="I20" s="59">
        <v>660</v>
      </c>
      <c r="J20" s="37">
        <v>49</v>
      </c>
      <c r="K20" s="38">
        <v>137</v>
      </c>
      <c r="L20" s="57">
        <v>9</v>
      </c>
      <c r="M20" s="60">
        <v>591</v>
      </c>
      <c r="N20" s="38">
        <v>46</v>
      </c>
      <c r="O20" s="38">
        <v>113</v>
      </c>
      <c r="P20" s="57">
        <v>8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8"/>
      <c r="B21" s="37">
        <v>16</v>
      </c>
      <c r="C21" s="59">
        <v>919</v>
      </c>
      <c r="D21" s="59">
        <v>679.91629999999998</v>
      </c>
      <c r="E21" s="37">
        <v>59.164299999999997</v>
      </c>
      <c r="F21" s="37">
        <v>316.76510000000002</v>
      </c>
      <c r="G21" s="37">
        <v>19.588200000000001</v>
      </c>
      <c r="H21" s="37">
        <v>284.39870000000002</v>
      </c>
      <c r="I21" s="59">
        <v>767</v>
      </c>
      <c r="J21" s="37">
        <v>38</v>
      </c>
      <c r="K21" s="38">
        <v>212</v>
      </c>
      <c r="L21" s="57">
        <v>4</v>
      </c>
      <c r="M21" s="60">
        <v>687</v>
      </c>
      <c r="N21" s="38">
        <v>34</v>
      </c>
      <c r="O21" s="38">
        <v>187</v>
      </c>
      <c r="P21" s="57">
        <v>2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58"/>
      <c r="B22" s="37">
        <v>17</v>
      </c>
      <c r="C22" s="59">
        <v>449</v>
      </c>
      <c r="D22" s="59">
        <v>334.21120000000002</v>
      </c>
      <c r="E22" s="37">
        <v>53.707099999999997</v>
      </c>
      <c r="F22" s="37">
        <v>229.529</v>
      </c>
      <c r="G22" s="37">
        <v>9.5744699999999998</v>
      </c>
      <c r="H22" s="37">
        <v>40.567300000000003</v>
      </c>
      <c r="I22" s="59">
        <v>301</v>
      </c>
      <c r="J22" s="37">
        <v>59</v>
      </c>
      <c r="K22" s="38">
        <v>11</v>
      </c>
      <c r="L22" s="57">
        <v>6</v>
      </c>
      <c r="M22" s="60">
        <v>270</v>
      </c>
      <c r="N22" s="38">
        <v>53</v>
      </c>
      <c r="O22" s="38">
        <v>8</v>
      </c>
      <c r="P22" s="57">
        <v>6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58"/>
      <c r="B23" s="37">
        <v>18</v>
      </c>
      <c r="C23" s="59">
        <v>429</v>
      </c>
      <c r="D23" s="59">
        <v>263.09910000000002</v>
      </c>
      <c r="E23" s="37">
        <v>34.159199999999998</v>
      </c>
      <c r="F23" s="37">
        <v>215.47479999999999</v>
      </c>
      <c r="G23" s="37">
        <v>0.769231</v>
      </c>
      <c r="H23" s="37">
        <v>12.6959</v>
      </c>
      <c r="I23" s="59">
        <v>306</v>
      </c>
      <c r="J23" s="37">
        <v>72</v>
      </c>
      <c r="K23" s="38">
        <v>16</v>
      </c>
      <c r="L23" s="57">
        <v>4</v>
      </c>
      <c r="M23" s="60">
        <v>273</v>
      </c>
      <c r="N23" s="38">
        <v>64</v>
      </c>
      <c r="O23" s="38">
        <v>14</v>
      </c>
      <c r="P23" s="57">
        <v>4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8"/>
      <c r="B24" s="37">
        <v>19</v>
      </c>
      <c r="C24" s="59">
        <v>183</v>
      </c>
      <c r="D24" s="59">
        <v>61.259099999999997</v>
      </c>
      <c r="E24" s="37">
        <v>26.7456</v>
      </c>
      <c r="F24" s="37">
        <v>25.483699999999999</v>
      </c>
      <c r="G24" s="37">
        <v>2.0454500000000002</v>
      </c>
      <c r="H24" s="37">
        <v>6.98428</v>
      </c>
      <c r="I24" s="59">
        <v>90</v>
      </c>
      <c r="J24" s="37">
        <v>33</v>
      </c>
      <c r="K24" s="38">
        <v>7</v>
      </c>
      <c r="L24" s="57">
        <v>0</v>
      </c>
      <c r="M24" s="60">
        <v>71</v>
      </c>
      <c r="N24" s="38">
        <v>20</v>
      </c>
      <c r="O24" s="38">
        <v>7</v>
      </c>
      <c r="P24" s="57">
        <v>0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58"/>
      <c r="B25" s="37">
        <v>20</v>
      </c>
      <c r="C25" s="59">
        <v>25</v>
      </c>
      <c r="D25" s="59">
        <v>7.66899</v>
      </c>
      <c r="E25" s="37">
        <v>3.9756999999999998</v>
      </c>
      <c r="F25" s="37">
        <v>1.3652</v>
      </c>
      <c r="G25" s="37">
        <v>0</v>
      </c>
      <c r="H25" s="37">
        <v>2.32809</v>
      </c>
      <c r="I25" s="59">
        <v>21</v>
      </c>
      <c r="J25" s="37">
        <v>6</v>
      </c>
      <c r="K25" s="38">
        <v>3</v>
      </c>
      <c r="L25" s="57">
        <v>1</v>
      </c>
      <c r="M25" s="60">
        <v>20</v>
      </c>
      <c r="N25" s="38">
        <v>6</v>
      </c>
      <c r="O25" s="38">
        <v>3</v>
      </c>
      <c r="P25" s="57">
        <v>1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8"/>
      <c r="B26" s="37">
        <v>21</v>
      </c>
      <c r="C26" s="59">
        <v>1104</v>
      </c>
      <c r="D26" s="59">
        <v>679.41959999999995</v>
      </c>
      <c r="E26" s="37">
        <v>87.087199999999996</v>
      </c>
      <c r="F26" s="37">
        <v>528.60329999999999</v>
      </c>
      <c r="G26" s="37">
        <v>7.69231</v>
      </c>
      <c r="H26" s="37">
        <v>56.036900000000003</v>
      </c>
      <c r="I26" s="59">
        <v>759</v>
      </c>
      <c r="J26" s="37">
        <v>161</v>
      </c>
      <c r="K26" s="38">
        <v>42</v>
      </c>
      <c r="L26" s="57">
        <v>7</v>
      </c>
      <c r="M26" s="60">
        <v>670</v>
      </c>
      <c r="N26" s="38">
        <v>137</v>
      </c>
      <c r="O26" s="38">
        <v>35</v>
      </c>
      <c r="P26" s="57">
        <v>7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58"/>
      <c r="B27" s="37">
        <v>22</v>
      </c>
      <c r="C27" s="59">
        <v>108</v>
      </c>
      <c r="D27" s="59">
        <v>47.481299999999997</v>
      </c>
      <c r="E27" s="37">
        <v>3.7537600000000002</v>
      </c>
      <c r="F27" s="37">
        <v>15.921799999999999</v>
      </c>
      <c r="G27" s="37">
        <v>1.5384599999999999</v>
      </c>
      <c r="H27" s="37">
        <v>26.267299999999999</v>
      </c>
      <c r="I27" s="59">
        <v>17</v>
      </c>
      <c r="J27" s="37">
        <v>5</v>
      </c>
      <c r="K27" s="38">
        <v>1</v>
      </c>
      <c r="L27" s="57">
        <v>0</v>
      </c>
      <c r="M27" s="60">
        <v>14</v>
      </c>
      <c r="N27" s="38">
        <v>3</v>
      </c>
      <c r="O27" s="38">
        <v>1</v>
      </c>
      <c r="P27" s="57">
        <v>0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58"/>
      <c r="B28" s="37">
        <v>23</v>
      </c>
      <c r="C28" s="59">
        <v>837</v>
      </c>
      <c r="D28" s="59">
        <v>546.75250000000005</v>
      </c>
      <c r="E28" s="37">
        <v>110.18519999999999</v>
      </c>
      <c r="F28" s="37">
        <v>354.12459999999999</v>
      </c>
      <c r="G28" s="37">
        <v>0</v>
      </c>
      <c r="H28" s="37">
        <v>82.442700000000002</v>
      </c>
      <c r="I28" s="59">
        <v>655</v>
      </c>
      <c r="J28" s="37">
        <v>69</v>
      </c>
      <c r="K28" s="38">
        <v>75</v>
      </c>
      <c r="L28" s="57">
        <v>1</v>
      </c>
      <c r="M28" s="60">
        <v>600</v>
      </c>
      <c r="N28" s="38">
        <v>68</v>
      </c>
      <c r="O28" s="38">
        <v>67</v>
      </c>
      <c r="P28" s="57">
        <v>1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58"/>
      <c r="B29" s="37">
        <v>24</v>
      </c>
      <c r="C29" s="59">
        <v>1363</v>
      </c>
      <c r="D29" s="59">
        <v>998.82979999999998</v>
      </c>
      <c r="E29" s="37">
        <v>191.06530000000001</v>
      </c>
      <c r="F29" s="37">
        <v>484.99259999999998</v>
      </c>
      <c r="G29" s="37">
        <v>55.411900000000003</v>
      </c>
      <c r="H29" s="37">
        <v>267.36</v>
      </c>
      <c r="I29" s="59">
        <v>949</v>
      </c>
      <c r="J29" s="37">
        <v>123</v>
      </c>
      <c r="K29" s="38">
        <v>147</v>
      </c>
      <c r="L29" s="57">
        <v>16</v>
      </c>
      <c r="M29" s="60">
        <v>833</v>
      </c>
      <c r="N29" s="38">
        <v>110</v>
      </c>
      <c r="O29" s="38">
        <v>120</v>
      </c>
      <c r="P29" s="57">
        <v>16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58"/>
      <c r="B30" s="37">
        <v>25</v>
      </c>
      <c r="C30" s="59">
        <v>351</v>
      </c>
      <c r="D30" s="59">
        <v>254.64400000000001</v>
      </c>
      <c r="E30" s="37">
        <v>29.830200000000001</v>
      </c>
      <c r="F30" s="37">
        <v>141.92230000000001</v>
      </c>
      <c r="G30" s="37">
        <v>0</v>
      </c>
      <c r="H30" s="37">
        <v>82.891499999999994</v>
      </c>
      <c r="I30" s="59">
        <v>285</v>
      </c>
      <c r="J30" s="37">
        <v>8</v>
      </c>
      <c r="K30" s="38">
        <v>48</v>
      </c>
      <c r="L30" s="57">
        <v>3</v>
      </c>
      <c r="M30" s="60">
        <v>250</v>
      </c>
      <c r="N30" s="38">
        <v>7</v>
      </c>
      <c r="O30" s="38">
        <v>39</v>
      </c>
      <c r="P30" s="57">
        <v>3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58"/>
      <c r="B31" s="37">
        <v>26</v>
      </c>
      <c r="C31" s="59">
        <v>387</v>
      </c>
      <c r="D31" s="59">
        <v>329.10359999999997</v>
      </c>
      <c r="E31" s="37">
        <v>50.114800000000002</v>
      </c>
      <c r="F31" s="37">
        <v>167.26560000000001</v>
      </c>
      <c r="G31" s="37">
        <v>0</v>
      </c>
      <c r="H31" s="37">
        <v>111.72329999999999</v>
      </c>
      <c r="I31" s="59">
        <v>339</v>
      </c>
      <c r="J31" s="37">
        <v>32</v>
      </c>
      <c r="K31" s="38">
        <v>59</v>
      </c>
      <c r="L31" s="57">
        <v>1</v>
      </c>
      <c r="M31" s="60">
        <v>299</v>
      </c>
      <c r="N31" s="38">
        <v>27</v>
      </c>
      <c r="O31" s="38">
        <v>49</v>
      </c>
      <c r="P31" s="57">
        <v>0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58"/>
      <c r="B32" s="37">
        <v>27</v>
      </c>
      <c r="C32" s="59">
        <v>1715</v>
      </c>
      <c r="D32" s="59">
        <v>1186.2244000000001</v>
      </c>
      <c r="E32" s="37">
        <v>128.2216</v>
      </c>
      <c r="F32" s="37">
        <v>658.58600000000001</v>
      </c>
      <c r="G32" s="37">
        <v>0</v>
      </c>
      <c r="H32" s="37">
        <v>389.54050000000001</v>
      </c>
      <c r="I32" s="59">
        <v>1352</v>
      </c>
      <c r="J32" s="37">
        <v>158</v>
      </c>
      <c r="K32" s="38">
        <v>255</v>
      </c>
      <c r="L32" s="57">
        <v>18</v>
      </c>
      <c r="M32" s="60">
        <v>1240</v>
      </c>
      <c r="N32" s="38">
        <v>139</v>
      </c>
      <c r="O32" s="38">
        <v>241</v>
      </c>
      <c r="P32" s="57">
        <v>17</v>
      </c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8"/>
      <c r="B33" s="37">
        <v>28</v>
      </c>
      <c r="C33" s="59">
        <v>1866</v>
      </c>
      <c r="D33" s="59">
        <v>1199.4478999999999</v>
      </c>
      <c r="E33" s="37">
        <v>163.51480000000001</v>
      </c>
      <c r="F33" s="37">
        <v>615.52440000000001</v>
      </c>
      <c r="G33" s="37">
        <v>6.4772699999999999</v>
      </c>
      <c r="H33" s="37">
        <v>413.80970000000002</v>
      </c>
      <c r="I33" s="59">
        <v>1201</v>
      </c>
      <c r="J33" s="37">
        <v>133</v>
      </c>
      <c r="K33" s="38">
        <v>290</v>
      </c>
      <c r="L33" s="57">
        <v>27</v>
      </c>
      <c r="M33" s="60">
        <v>1081</v>
      </c>
      <c r="N33" s="38">
        <v>118</v>
      </c>
      <c r="O33" s="38">
        <v>261</v>
      </c>
      <c r="P33" s="57">
        <v>26</v>
      </c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8"/>
      <c r="B34" s="37">
        <v>29</v>
      </c>
      <c r="C34" s="59">
        <v>976</v>
      </c>
      <c r="D34" s="59">
        <v>559.99990000000003</v>
      </c>
      <c r="E34" s="37">
        <v>134.99979999999999</v>
      </c>
      <c r="F34" s="37">
        <v>285</v>
      </c>
      <c r="G34" s="37">
        <v>0</v>
      </c>
      <c r="H34" s="37">
        <v>140.0001</v>
      </c>
      <c r="I34" s="59">
        <v>471</v>
      </c>
      <c r="J34" s="37">
        <v>161</v>
      </c>
      <c r="K34" s="38">
        <v>28</v>
      </c>
      <c r="L34" s="57">
        <v>15</v>
      </c>
      <c r="M34" s="60">
        <v>368</v>
      </c>
      <c r="N34" s="38">
        <v>115</v>
      </c>
      <c r="O34" s="38">
        <v>22</v>
      </c>
      <c r="P34" s="57">
        <v>14</v>
      </c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8"/>
      <c r="B35" s="37">
        <v>30</v>
      </c>
      <c r="C35" s="59">
        <v>460</v>
      </c>
      <c r="D35" s="59">
        <v>275.84050000000002</v>
      </c>
      <c r="E35" s="37">
        <v>40.709200000000003</v>
      </c>
      <c r="F35" s="37">
        <v>203.5849</v>
      </c>
      <c r="G35" s="37">
        <v>0</v>
      </c>
      <c r="H35" s="37">
        <v>31.546399999999998</v>
      </c>
      <c r="I35" s="59">
        <v>302</v>
      </c>
      <c r="J35" s="37">
        <v>43</v>
      </c>
      <c r="K35" s="38">
        <v>21</v>
      </c>
      <c r="L35" s="57">
        <v>3</v>
      </c>
      <c r="M35" s="60">
        <v>267</v>
      </c>
      <c r="N35" s="38">
        <v>33</v>
      </c>
      <c r="O35" s="38">
        <v>16</v>
      </c>
      <c r="P35" s="57">
        <v>2</v>
      </c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8"/>
      <c r="B36" s="37">
        <v>31</v>
      </c>
      <c r="C36" s="59">
        <v>463</v>
      </c>
      <c r="D36" s="59">
        <v>426.48840000000001</v>
      </c>
      <c r="E36" s="37">
        <v>86.811199999999999</v>
      </c>
      <c r="F36" s="37">
        <v>257.88139999999999</v>
      </c>
      <c r="G36" s="37">
        <v>14.347799999999999</v>
      </c>
      <c r="H36" s="37">
        <v>65.683300000000003</v>
      </c>
      <c r="I36" s="59">
        <v>332</v>
      </c>
      <c r="J36" s="37">
        <v>91</v>
      </c>
      <c r="K36" s="38">
        <v>14</v>
      </c>
      <c r="L36" s="57">
        <v>1</v>
      </c>
      <c r="M36" s="60">
        <v>283</v>
      </c>
      <c r="N36" s="38">
        <v>71</v>
      </c>
      <c r="O36" s="38">
        <v>12</v>
      </c>
      <c r="P36" s="57">
        <v>1</v>
      </c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58"/>
      <c r="B37" s="37">
        <v>32</v>
      </c>
      <c r="C37" s="59">
        <v>1059</v>
      </c>
      <c r="D37" s="59">
        <v>840.15</v>
      </c>
      <c r="E37" s="37">
        <v>284.43029999999999</v>
      </c>
      <c r="F37" s="37">
        <v>386.13249999999999</v>
      </c>
      <c r="G37" s="37">
        <v>35.869599999999998</v>
      </c>
      <c r="H37" s="37">
        <v>125.7765</v>
      </c>
      <c r="I37" s="59">
        <v>462</v>
      </c>
      <c r="J37" s="37">
        <v>142</v>
      </c>
      <c r="K37" s="38">
        <v>25</v>
      </c>
      <c r="L37" s="57">
        <v>13</v>
      </c>
      <c r="M37" s="60">
        <v>390</v>
      </c>
      <c r="N37" s="38">
        <v>115</v>
      </c>
      <c r="O37" s="38">
        <v>20</v>
      </c>
      <c r="P37" s="57">
        <v>9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58"/>
      <c r="B38" s="37">
        <v>33</v>
      </c>
      <c r="C38" s="59">
        <v>1742</v>
      </c>
      <c r="D38" s="59">
        <v>344.99990000000003</v>
      </c>
      <c r="E38" s="37">
        <v>300</v>
      </c>
      <c r="F38" s="37">
        <v>44.999899999999997</v>
      </c>
      <c r="G38" s="37">
        <v>0</v>
      </c>
      <c r="H38" s="37">
        <v>0</v>
      </c>
      <c r="I38" s="59">
        <v>274</v>
      </c>
      <c r="J38" s="37">
        <v>229</v>
      </c>
      <c r="K38" s="38">
        <v>5</v>
      </c>
      <c r="L38" s="57">
        <v>8</v>
      </c>
      <c r="M38" s="60">
        <v>184</v>
      </c>
      <c r="N38" s="38">
        <v>153</v>
      </c>
      <c r="O38" s="38">
        <v>4</v>
      </c>
      <c r="P38" s="57">
        <v>7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58"/>
      <c r="B39" s="37">
        <v>34</v>
      </c>
      <c r="C39" s="59">
        <v>345</v>
      </c>
      <c r="D39" s="59">
        <v>338.36180000000002</v>
      </c>
      <c r="E39" s="37">
        <v>43.758499999999998</v>
      </c>
      <c r="F39" s="37">
        <v>250.98609999999999</v>
      </c>
      <c r="G39" s="37">
        <v>4.78261</v>
      </c>
      <c r="H39" s="37">
        <v>33.540399999999998</v>
      </c>
      <c r="I39" s="59">
        <v>238</v>
      </c>
      <c r="J39" s="37">
        <v>36</v>
      </c>
      <c r="K39" s="38">
        <v>14</v>
      </c>
      <c r="L39" s="57">
        <v>0</v>
      </c>
      <c r="M39" s="60">
        <v>219</v>
      </c>
      <c r="N39" s="38">
        <v>30</v>
      </c>
      <c r="O39" s="38">
        <v>10</v>
      </c>
      <c r="P39" s="57">
        <v>0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8"/>
      <c r="B40" s="37">
        <v>35</v>
      </c>
      <c r="C40" s="59">
        <v>577</v>
      </c>
      <c r="D40" s="59">
        <v>429.9033</v>
      </c>
      <c r="E40" s="37">
        <v>99.081800000000001</v>
      </c>
      <c r="F40" s="37">
        <v>240.40860000000001</v>
      </c>
      <c r="G40" s="37">
        <v>1.92</v>
      </c>
      <c r="H40" s="37">
        <v>88.492900000000006</v>
      </c>
      <c r="I40" s="59">
        <v>397</v>
      </c>
      <c r="J40" s="37">
        <v>125</v>
      </c>
      <c r="K40" s="38">
        <v>21</v>
      </c>
      <c r="L40" s="57">
        <v>2</v>
      </c>
      <c r="M40" s="60">
        <v>348</v>
      </c>
      <c r="N40" s="38">
        <v>106</v>
      </c>
      <c r="O40" s="38">
        <v>19</v>
      </c>
      <c r="P40" s="57">
        <v>1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8"/>
      <c r="B41" s="37">
        <v>36</v>
      </c>
      <c r="C41" s="59">
        <v>415</v>
      </c>
      <c r="D41" s="59">
        <v>295.01369999999997</v>
      </c>
      <c r="E41" s="37">
        <v>34.057200000000002</v>
      </c>
      <c r="F41" s="37">
        <v>197.05539999999999</v>
      </c>
      <c r="G41" s="37">
        <v>0.48</v>
      </c>
      <c r="H41" s="37">
        <v>63.421100000000003</v>
      </c>
      <c r="I41" s="59">
        <v>295</v>
      </c>
      <c r="J41" s="37">
        <v>41</v>
      </c>
      <c r="K41" s="38">
        <v>30</v>
      </c>
      <c r="L41" s="57">
        <v>6</v>
      </c>
      <c r="M41" s="60">
        <v>256</v>
      </c>
      <c r="N41" s="38">
        <v>32</v>
      </c>
      <c r="O41" s="38">
        <v>25</v>
      </c>
      <c r="P41" s="57">
        <v>4</v>
      </c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58"/>
      <c r="B42" s="37">
        <v>37</v>
      </c>
      <c r="C42" s="59">
        <v>437</v>
      </c>
      <c r="D42" s="59">
        <v>269.15940000000001</v>
      </c>
      <c r="E42" s="37">
        <v>29.290800000000001</v>
      </c>
      <c r="F42" s="37">
        <v>211.41499999999999</v>
      </c>
      <c r="G42" s="37">
        <v>0</v>
      </c>
      <c r="H42" s="37">
        <v>28.453600000000002</v>
      </c>
      <c r="I42" s="59">
        <v>287</v>
      </c>
      <c r="J42" s="37">
        <v>35</v>
      </c>
      <c r="K42" s="38">
        <v>15</v>
      </c>
      <c r="L42" s="57">
        <v>1</v>
      </c>
      <c r="M42" s="60">
        <v>261</v>
      </c>
      <c r="N42" s="38">
        <v>30</v>
      </c>
      <c r="O42" s="38">
        <v>13</v>
      </c>
      <c r="P42" s="57">
        <v>1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8"/>
      <c r="B43" s="37">
        <v>38</v>
      </c>
      <c r="C43" s="59">
        <v>777</v>
      </c>
      <c r="D43" s="59">
        <v>557.18200000000002</v>
      </c>
      <c r="E43" s="37">
        <v>40</v>
      </c>
      <c r="F43" s="37">
        <v>478.26080000000002</v>
      </c>
      <c r="G43" s="37">
        <v>0</v>
      </c>
      <c r="H43" s="37">
        <v>38.921199999999999</v>
      </c>
      <c r="I43" s="59">
        <v>658</v>
      </c>
      <c r="J43" s="37">
        <v>56</v>
      </c>
      <c r="K43" s="38">
        <v>41</v>
      </c>
      <c r="L43" s="57">
        <v>0</v>
      </c>
      <c r="M43" s="60">
        <v>620</v>
      </c>
      <c r="N43" s="38">
        <v>51</v>
      </c>
      <c r="O43" s="38">
        <v>38</v>
      </c>
      <c r="P43" s="57">
        <v>0</v>
      </c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8"/>
      <c r="B44" s="37">
        <v>39</v>
      </c>
      <c r="C44" s="59">
        <v>464</v>
      </c>
      <c r="D44" s="59">
        <v>311.87819999999999</v>
      </c>
      <c r="E44" s="37">
        <v>37.5</v>
      </c>
      <c r="F44" s="37">
        <v>248.81800000000001</v>
      </c>
      <c r="G44" s="37">
        <v>0</v>
      </c>
      <c r="H44" s="37">
        <v>25.560199999999998</v>
      </c>
      <c r="I44" s="59">
        <v>292</v>
      </c>
      <c r="J44" s="37">
        <v>15</v>
      </c>
      <c r="K44" s="38">
        <v>14</v>
      </c>
      <c r="L44" s="57">
        <v>3</v>
      </c>
      <c r="M44" s="60">
        <v>277</v>
      </c>
      <c r="N44" s="38">
        <v>15</v>
      </c>
      <c r="O44" s="38">
        <v>12</v>
      </c>
      <c r="P44" s="57">
        <v>3</v>
      </c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8"/>
      <c r="B45" s="37">
        <v>40</v>
      </c>
      <c r="C45" s="59">
        <v>667</v>
      </c>
      <c r="D45" s="59">
        <v>409.66039999999998</v>
      </c>
      <c r="E45" s="37">
        <v>41.4024</v>
      </c>
      <c r="F45" s="37">
        <v>224.2808</v>
      </c>
      <c r="G45" s="37">
        <v>16.442900000000002</v>
      </c>
      <c r="H45" s="37">
        <v>127.5343</v>
      </c>
      <c r="I45" s="59">
        <v>480</v>
      </c>
      <c r="J45" s="37">
        <v>52</v>
      </c>
      <c r="K45" s="38">
        <v>113</v>
      </c>
      <c r="L45" s="57">
        <v>9</v>
      </c>
      <c r="M45" s="60">
        <v>423</v>
      </c>
      <c r="N45" s="38">
        <v>46</v>
      </c>
      <c r="O45" s="38">
        <v>94</v>
      </c>
      <c r="P45" s="57">
        <v>8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58"/>
      <c r="B46" s="37">
        <v>41</v>
      </c>
      <c r="C46" s="59">
        <v>412</v>
      </c>
      <c r="D46" s="59">
        <v>361.41500000000002</v>
      </c>
      <c r="E46" s="37">
        <v>73.046800000000005</v>
      </c>
      <c r="F46" s="37">
        <v>239.83879999999999</v>
      </c>
      <c r="G46" s="37">
        <v>0</v>
      </c>
      <c r="H46" s="37">
        <v>48.529400000000003</v>
      </c>
      <c r="I46" s="59">
        <v>323</v>
      </c>
      <c r="J46" s="37">
        <v>43</v>
      </c>
      <c r="K46" s="38">
        <v>27</v>
      </c>
      <c r="L46" s="57">
        <v>2</v>
      </c>
      <c r="M46" s="60">
        <v>301</v>
      </c>
      <c r="N46" s="38">
        <v>40</v>
      </c>
      <c r="O46" s="38">
        <v>24</v>
      </c>
      <c r="P46" s="57">
        <v>1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8"/>
      <c r="B47" s="37">
        <v>42</v>
      </c>
      <c r="C47" s="59">
        <v>465</v>
      </c>
      <c r="D47" s="59">
        <v>438.75880000000001</v>
      </c>
      <c r="E47" s="37">
        <v>94.960899999999995</v>
      </c>
      <c r="F47" s="37">
        <v>329.7783</v>
      </c>
      <c r="G47" s="37">
        <v>0</v>
      </c>
      <c r="H47" s="37">
        <v>14.019600000000001</v>
      </c>
      <c r="I47" s="59">
        <v>427</v>
      </c>
      <c r="J47" s="37">
        <v>38</v>
      </c>
      <c r="K47" s="38">
        <v>18</v>
      </c>
      <c r="L47" s="57">
        <v>1</v>
      </c>
      <c r="M47" s="60">
        <v>384</v>
      </c>
      <c r="N47" s="38">
        <v>35</v>
      </c>
      <c r="O47" s="38">
        <v>12</v>
      </c>
      <c r="P47" s="57">
        <v>1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8"/>
      <c r="B48" s="37">
        <v>43</v>
      </c>
      <c r="C48" s="59">
        <v>407</v>
      </c>
      <c r="D48" s="59">
        <v>180.75540000000001</v>
      </c>
      <c r="E48" s="37">
        <v>83.997299999999996</v>
      </c>
      <c r="F48" s="37">
        <v>90.358500000000006</v>
      </c>
      <c r="G48" s="37">
        <v>2.1875</v>
      </c>
      <c r="H48" s="37">
        <v>1.2121200000000001</v>
      </c>
      <c r="I48" s="59">
        <v>146</v>
      </c>
      <c r="J48" s="37">
        <v>87</v>
      </c>
      <c r="K48" s="38">
        <v>1</v>
      </c>
      <c r="L48" s="57">
        <v>3</v>
      </c>
      <c r="M48" s="60">
        <v>107</v>
      </c>
      <c r="N48" s="38">
        <v>58</v>
      </c>
      <c r="O48" s="38">
        <v>1</v>
      </c>
      <c r="P48" s="57">
        <v>2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58"/>
      <c r="B49" s="37">
        <v>44</v>
      </c>
      <c r="C49" s="59">
        <v>784</v>
      </c>
      <c r="D49" s="59">
        <v>604.54899999999998</v>
      </c>
      <c r="E49" s="37">
        <v>95.543199999999999</v>
      </c>
      <c r="F49" s="37">
        <v>369.51690000000002</v>
      </c>
      <c r="G49" s="37">
        <v>1.44</v>
      </c>
      <c r="H49" s="37">
        <v>138.0489</v>
      </c>
      <c r="I49" s="59">
        <v>560</v>
      </c>
      <c r="J49" s="37">
        <v>96</v>
      </c>
      <c r="K49" s="38">
        <v>76</v>
      </c>
      <c r="L49" s="57">
        <v>9</v>
      </c>
      <c r="M49" s="60">
        <v>501</v>
      </c>
      <c r="N49" s="38">
        <v>83</v>
      </c>
      <c r="O49" s="38">
        <v>69</v>
      </c>
      <c r="P49" s="57">
        <v>9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8"/>
      <c r="B50" s="37">
        <v>45</v>
      </c>
      <c r="C50" s="59">
        <v>25</v>
      </c>
      <c r="D50" s="59">
        <v>6.19686</v>
      </c>
      <c r="E50" s="37">
        <v>5.0599800000000004</v>
      </c>
      <c r="F50" s="37">
        <v>0.455067</v>
      </c>
      <c r="G50" s="37">
        <v>0.68181800000000004</v>
      </c>
      <c r="H50" s="37">
        <v>0</v>
      </c>
      <c r="I50" s="59">
        <v>22</v>
      </c>
      <c r="J50" s="37">
        <v>2</v>
      </c>
      <c r="K50" s="38">
        <v>2</v>
      </c>
      <c r="L50" s="57">
        <v>0</v>
      </c>
      <c r="M50" s="60">
        <v>12</v>
      </c>
      <c r="N50" s="38">
        <v>1</v>
      </c>
      <c r="O50" s="38">
        <v>1</v>
      </c>
      <c r="P50" s="57">
        <v>0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58"/>
      <c r="B51" s="37">
        <v>46</v>
      </c>
      <c r="C51" s="59">
        <v>44</v>
      </c>
      <c r="D51" s="59">
        <v>9.86477</v>
      </c>
      <c r="E51" s="37">
        <v>5.4476300000000002</v>
      </c>
      <c r="F51" s="37">
        <v>1.29213</v>
      </c>
      <c r="G51" s="37">
        <v>0</v>
      </c>
      <c r="H51" s="37">
        <v>3.125</v>
      </c>
      <c r="I51" s="59">
        <v>9</v>
      </c>
      <c r="J51" s="37">
        <v>1</v>
      </c>
      <c r="K51" s="38">
        <v>0</v>
      </c>
      <c r="L51" s="57">
        <v>0</v>
      </c>
      <c r="M51" s="60">
        <v>7</v>
      </c>
      <c r="N51" s="38">
        <v>0</v>
      </c>
      <c r="O51" s="38">
        <v>0</v>
      </c>
      <c r="P51" s="57">
        <v>0</v>
      </c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8"/>
      <c r="B52" s="37">
        <v>47</v>
      </c>
      <c r="C52" s="59">
        <v>553</v>
      </c>
      <c r="D52" s="59">
        <v>371.97469999999998</v>
      </c>
      <c r="E52" s="37">
        <v>171.73079999999999</v>
      </c>
      <c r="F52" s="37">
        <v>124.6344</v>
      </c>
      <c r="G52" s="37">
        <v>7</v>
      </c>
      <c r="H52" s="37">
        <v>48.609499999999997</v>
      </c>
      <c r="I52" s="59">
        <v>295</v>
      </c>
      <c r="J52" s="37">
        <v>68</v>
      </c>
      <c r="K52" s="38">
        <v>10</v>
      </c>
      <c r="L52" s="57">
        <v>3</v>
      </c>
      <c r="M52" s="60">
        <v>252</v>
      </c>
      <c r="N52" s="38">
        <v>50</v>
      </c>
      <c r="O52" s="38">
        <v>9</v>
      </c>
      <c r="P52" s="57">
        <v>1</v>
      </c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8"/>
      <c r="B53" s="37">
        <v>48</v>
      </c>
      <c r="C53" s="59">
        <v>560</v>
      </c>
      <c r="D53" s="59">
        <v>377.40219999999999</v>
      </c>
      <c r="E53" s="37">
        <v>67.5</v>
      </c>
      <c r="F53" s="37">
        <v>284.27100000000002</v>
      </c>
      <c r="G53" s="37">
        <v>0</v>
      </c>
      <c r="H53" s="37">
        <v>25.6311</v>
      </c>
      <c r="I53" s="59">
        <v>406</v>
      </c>
      <c r="J53" s="37">
        <v>92</v>
      </c>
      <c r="K53" s="38">
        <v>34</v>
      </c>
      <c r="L53" s="57">
        <v>2</v>
      </c>
      <c r="M53" s="60">
        <v>357</v>
      </c>
      <c r="N53" s="38">
        <v>81</v>
      </c>
      <c r="O53" s="38">
        <v>29</v>
      </c>
      <c r="P53" s="57">
        <v>1</v>
      </c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8"/>
      <c r="B54" s="37">
        <v>49</v>
      </c>
      <c r="C54" s="59">
        <v>898</v>
      </c>
      <c r="D54" s="59">
        <v>589.88580000000002</v>
      </c>
      <c r="E54" s="37">
        <v>92.884600000000006</v>
      </c>
      <c r="F54" s="37">
        <v>443.12200000000001</v>
      </c>
      <c r="G54" s="37">
        <v>13.333299999999999</v>
      </c>
      <c r="H54" s="37">
        <v>40.545900000000003</v>
      </c>
      <c r="I54" s="59">
        <v>631</v>
      </c>
      <c r="J54" s="37">
        <v>129</v>
      </c>
      <c r="K54" s="38">
        <v>42</v>
      </c>
      <c r="L54" s="57">
        <v>8</v>
      </c>
      <c r="M54" s="60">
        <v>563</v>
      </c>
      <c r="N54" s="38">
        <v>109</v>
      </c>
      <c r="O54" s="38">
        <v>38</v>
      </c>
      <c r="P54" s="57">
        <v>7</v>
      </c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8"/>
      <c r="B55" s="37">
        <v>50</v>
      </c>
      <c r="C55" s="59">
        <v>1359</v>
      </c>
      <c r="D55" s="59">
        <v>893.02549999999997</v>
      </c>
      <c r="E55" s="37">
        <v>533.26919999999996</v>
      </c>
      <c r="F55" s="37">
        <v>210.3656</v>
      </c>
      <c r="G55" s="37">
        <v>28</v>
      </c>
      <c r="H55" s="37">
        <v>106.39060000000001</v>
      </c>
      <c r="I55" s="59">
        <v>632</v>
      </c>
      <c r="J55" s="37">
        <v>290</v>
      </c>
      <c r="K55" s="38">
        <v>42</v>
      </c>
      <c r="L55" s="57">
        <v>16</v>
      </c>
      <c r="M55" s="60">
        <v>523</v>
      </c>
      <c r="N55" s="38">
        <v>235</v>
      </c>
      <c r="O55" s="38">
        <v>36</v>
      </c>
      <c r="P55" s="57">
        <v>12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8"/>
      <c r="B56" s="37">
        <v>51</v>
      </c>
      <c r="C56" s="59">
        <v>630</v>
      </c>
      <c r="D56" s="59">
        <v>442.59800000000001</v>
      </c>
      <c r="E56" s="37">
        <v>67.5</v>
      </c>
      <c r="F56" s="37">
        <v>340.72910000000002</v>
      </c>
      <c r="G56" s="37">
        <v>0</v>
      </c>
      <c r="H56" s="37">
        <v>34.369</v>
      </c>
      <c r="I56" s="59">
        <v>448</v>
      </c>
      <c r="J56" s="37">
        <v>76</v>
      </c>
      <c r="K56" s="38">
        <v>20</v>
      </c>
      <c r="L56" s="57">
        <v>3</v>
      </c>
      <c r="M56" s="60">
        <v>407</v>
      </c>
      <c r="N56" s="38">
        <v>70</v>
      </c>
      <c r="O56" s="38">
        <v>16</v>
      </c>
      <c r="P56" s="57">
        <v>3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8"/>
      <c r="B57" s="37">
        <v>52</v>
      </c>
      <c r="C57" s="59">
        <v>232</v>
      </c>
      <c r="D57" s="59">
        <v>95.202500000000001</v>
      </c>
      <c r="E57" s="37">
        <v>13.708</v>
      </c>
      <c r="F57" s="37">
        <v>69.625299999999996</v>
      </c>
      <c r="G57" s="37">
        <v>2.5568200000000001</v>
      </c>
      <c r="H57" s="37">
        <v>9.3123699999999996</v>
      </c>
      <c r="I57" s="59">
        <v>44</v>
      </c>
      <c r="J57" s="37">
        <v>16</v>
      </c>
      <c r="K57" s="38">
        <v>0</v>
      </c>
      <c r="L57" s="57">
        <v>5</v>
      </c>
      <c r="M57" s="60">
        <v>32</v>
      </c>
      <c r="N57" s="38">
        <v>12</v>
      </c>
      <c r="O57" s="38">
        <v>0</v>
      </c>
      <c r="P57" s="57">
        <v>3</v>
      </c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8"/>
      <c r="B58" s="37">
        <v>53</v>
      </c>
      <c r="C58" s="59">
        <v>47</v>
      </c>
      <c r="D58" s="59">
        <v>15.633900000000001</v>
      </c>
      <c r="E58" s="37">
        <v>9.3971</v>
      </c>
      <c r="F58" s="37">
        <v>5.4607999999999999</v>
      </c>
      <c r="G58" s="37">
        <v>0</v>
      </c>
      <c r="H58" s="37">
        <v>0.77603100000000003</v>
      </c>
      <c r="I58" s="59">
        <v>9</v>
      </c>
      <c r="J58" s="37">
        <v>3</v>
      </c>
      <c r="K58" s="38">
        <v>0</v>
      </c>
      <c r="L58" s="57">
        <v>0</v>
      </c>
      <c r="M58" s="60">
        <v>6</v>
      </c>
      <c r="N58" s="38">
        <v>1</v>
      </c>
      <c r="O58" s="38">
        <v>0</v>
      </c>
      <c r="P58" s="57">
        <v>0</v>
      </c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8"/>
      <c r="B59" s="37">
        <v>54</v>
      </c>
      <c r="C59" s="59">
        <v>2164</v>
      </c>
      <c r="D59" s="59">
        <v>775.13509999999997</v>
      </c>
      <c r="E59" s="37">
        <v>639.55229999999995</v>
      </c>
      <c r="F59" s="37">
        <v>113.7079</v>
      </c>
      <c r="G59" s="37">
        <v>0</v>
      </c>
      <c r="H59" s="37">
        <v>21.875</v>
      </c>
      <c r="I59" s="59">
        <v>557</v>
      </c>
      <c r="J59" s="37">
        <v>312</v>
      </c>
      <c r="K59" s="38">
        <v>18</v>
      </c>
      <c r="L59" s="57">
        <v>9</v>
      </c>
      <c r="M59" s="60">
        <v>400</v>
      </c>
      <c r="N59" s="38">
        <v>222</v>
      </c>
      <c r="O59" s="38">
        <v>16</v>
      </c>
      <c r="P59" s="57">
        <v>6</v>
      </c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8"/>
      <c r="B60" s="37">
        <v>55</v>
      </c>
      <c r="C60" s="59">
        <v>995</v>
      </c>
      <c r="D60" s="59">
        <v>568.1884</v>
      </c>
      <c r="E60" s="37">
        <v>131.09270000000001</v>
      </c>
      <c r="F60" s="37">
        <v>337.99549999999999</v>
      </c>
      <c r="G60" s="37">
        <v>0</v>
      </c>
      <c r="H60" s="37">
        <v>91.322400000000002</v>
      </c>
      <c r="I60" s="59">
        <v>579</v>
      </c>
      <c r="J60" s="37">
        <v>232</v>
      </c>
      <c r="K60" s="38">
        <v>29</v>
      </c>
      <c r="L60" s="57">
        <v>10</v>
      </c>
      <c r="M60" s="60">
        <v>482</v>
      </c>
      <c r="N60" s="38">
        <v>178</v>
      </c>
      <c r="O60" s="38">
        <v>24</v>
      </c>
      <c r="P60" s="57">
        <v>9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8"/>
      <c r="B61" s="37">
        <v>56</v>
      </c>
      <c r="C61" s="59">
        <v>603</v>
      </c>
      <c r="D61" s="59">
        <v>481.81150000000002</v>
      </c>
      <c r="E61" s="37">
        <v>38.907200000000003</v>
      </c>
      <c r="F61" s="37">
        <v>337.0043</v>
      </c>
      <c r="G61" s="37">
        <v>0</v>
      </c>
      <c r="H61" s="37">
        <v>78.677700000000002</v>
      </c>
      <c r="I61" s="59">
        <v>449</v>
      </c>
      <c r="J61" s="37">
        <v>76</v>
      </c>
      <c r="K61" s="38">
        <v>24</v>
      </c>
      <c r="L61" s="57">
        <v>10</v>
      </c>
      <c r="M61" s="60">
        <v>406</v>
      </c>
      <c r="N61" s="38">
        <v>64</v>
      </c>
      <c r="O61" s="38">
        <v>21</v>
      </c>
      <c r="P61" s="57">
        <v>10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8"/>
      <c r="B62" s="37">
        <v>57</v>
      </c>
      <c r="C62" s="59">
        <v>1630</v>
      </c>
      <c r="D62" s="59">
        <v>1075</v>
      </c>
      <c r="E62" s="37">
        <v>430</v>
      </c>
      <c r="F62" s="37">
        <v>510.00009999999997</v>
      </c>
      <c r="G62" s="37">
        <v>0</v>
      </c>
      <c r="H62" s="37">
        <v>134.9999</v>
      </c>
      <c r="I62" s="59">
        <v>728</v>
      </c>
      <c r="J62" s="37">
        <v>257</v>
      </c>
      <c r="K62" s="38">
        <v>39</v>
      </c>
      <c r="L62" s="57">
        <v>10</v>
      </c>
      <c r="M62" s="60">
        <v>630</v>
      </c>
      <c r="N62" s="38">
        <v>208</v>
      </c>
      <c r="O62" s="38">
        <v>35</v>
      </c>
      <c r="P62" s="57">
        <v>10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8"/>
      <c r="B63" s="37">
        <v>58</v>
      </c>
      <c r="C63" s="59">
        <v>2274</v>
      </c>
      <c r="D63" s="59">
        <v>749.24450000000002</v>
      </c>
      <c r="E63" s="37">
        <v>536.00279999999998</v>
      </c>
      <c r="F63" s="37">
        <v>189.6413</v>
      </c>
      <c r="G63" s="37">
        <v>7.8125</v>
      </c>
      <c r="H63" s="37">
        <v>8.7878799999999995</v>
      </c>
      <c r="I63" s="59">
        <v>435</v>
      </c>
      <c r="J63" s="37">
        <v>308</v>
      </c>
      <c r="K63" s="38">
        <v>15</v>
      </c>
      <c r="L63" s="57">
        <v>7</v>
      </c>
      <c r="M63" s="60">
        <v>299</v>
      </c>
      <c r="N63" s="38">
        <v>201</v>
      </c>
      <c r="O63" s="38">
        <v>10</v>
      </c>
      <c r="P63" s="57">
        <v>5</v>
      </c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8"/>
      <c r="B64" s="37">
        <v>59</v>
      </c>
      <c r="C64" s="59">
        <v>1226</v>
      </c>
      <c r="D64" s="59">
        <v>899.99980000000005</v>
      </c>
      <c r="E64" s="37">
        <v>190.0001</v>
      </c>
      <c r="F64" s="37">
        <v>614.99969999999996</v>
      </c>
      <c r="G64" s="37">
        <v>9.9999900000000004</v>
      </c>
      <c r="H64" s="37">
        <v>85</v>
      </c>
      <c r="I64" s="59">
        <v>851</v>
      </c>
      <c r="J64" s="37">
        <v>165</v>
      </c>
      <c r="K64" s="38">
        <v>42</v>
      </c>
      <c r="L64" s="57">
        <v>10</v>
      </c>
      <c r="M64" s="60">
        <v>768</v>
      </c>
      <c r="N64" s="38">
        <v>142</v>
      </c>
      <c r="O64" s="38">
        <v>35</v>
      </c>
      <c r="P64" s="57">
        <v>4</v>
      </c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8"/>
      <c r="B65" s="37">
        <v>60</v>
      </c>
      <c r="C65" s="59">
        <v>1472</v>
      </c>
      <c r="D65" s="59">
        <v>1061.8372999999999</v>
      </c>
      <c r="E65" s="37">
        <v>117.2401</v>
      </c>
      <c r="F65" s="37">
        <v>745.20870000000002</v>
      </c>
      <c r="G65" s="37">
        <v>6.6666699999999999</v>
      </c>
      <c r="H65" s="37">
        <v>173.72200000000001</v>
      </c>
      <c r="I65" s="59">
        <v>995</v>
      </c>
      <c r="J65" s="37">
        <v>168</v>
      </c>
      <c r="K65" s="38">
        <v>67</v>
      </c>
      <c r="L65" s="57">
        <v>10</v>
      </c>
      <c r="M65" s="60">
        <v>882</v>
      </c>
      <c r="N65" s="38">
        <v>147</v>
      </c>
      <c r="O65" s="38">
        <v>58</v>
      </c>
      <c r="P65" s="57">
        <v>9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8"/>
      <c r="B66" s="37">
        <v>61</v>
      </c>
      <c r="C66" s="59">
        <v>790</v>
      </c>
      <c r="D66" s="59">
        <v>454</v>
      </c>
      <c r="E66" s="37">
        <v>99.999899999999997</v>
      </c>
      <c r="F66" s="37">
        <v>260</v>
      </c>
      <c r="G66" s="37">
        <v>0</v>
      </c>
      <c r="H66" s="37">
        <v>94.000100000000003</v>
      </c>
      <c r="I66" s="59">
        <v>615</v>
      </c>
      <c r="J66" s="37">
        <v>106</v>
      </c>
      <c r="K66" s="38">
        <v>99</v>
      </c>
      <c r="L66" s="57">
        <v>11</v>
      </c>
      <c r="M66" s="60">
        <v>543</v>
      </c>
      <c r="N66" s="38">
        <v>92</v>
      </c>
      <c r="O66" s="38">
        <v>79</v>
      </c>
      <c r="P66" s="57">
        <v>9</v>
      </c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8"/>
      <c r="B67" s="37">
        <v>62</v>
      </c>
      <c r="C67" s="59">
        <v>1039</v>
      </c>
      <c r="D67" s="59">
        <v>709.54150000000004</v>
      </c>
      <c r="E67" s="37">
        <v>109.4084</v>
      </c>
      <c r="F67" s="37">
        <v>544.48360000000002</v>
      </c>
      <c r="G67" s="37">
        <v>0</v>
      </c>
      <c r="H67" s="37">
        <v>55.649500000000003</v>
      </c>
      <c r="I67" s="59">
        <v>842</v>
      </c>
      <c r="J67" s="37">
        <v>118</v>
      </c>
      <c r="K67" s="38">
        <v>62</v>
      </c>
      <c r="L67" s="57">
        <v>17</v>
      </c>
      <c r="M67" s="60">
        <v>765</v>
      </c>
      <c r="N67" s="38">
        <v>104</v>
      </c>
      <c r="O67" s="38">
        <v>57</v>
      </c>
      <c r="P67" s="57">
        <v>15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8"/>
      <c r="B68" s="37">
        <v>63</v>
      </c>
      <c r="C68" s="59">
        <v>859</v>
      </c>
      <c r="D68" s="59">
        <v>658.46900000000005</v>
      </c>
      <c r="E68" s="37">
        <v>72.36</v>
      </c>
      <c r="F68" s="37">
        <v>434.52949999999998</v>
      </c>
      <c r="G68" s="37">
        <v>0</v>
      </c>
      <c r="H68" s="37">
        <v>141.79689999999999</v>
      </c>
      <c r="I68" s="59">
        <v>731</v>
      </c>
      <c r="J68" s="37">
        <v>65</v>
      </c>
      <c r="K68" s="38">
        <v>84</v>
      </c>
      <c r="L68" s="57">
        <v>9</v>
      </c>
      <c r="M68" s="60">
        <v>660</v>
      </c>
      <c r="N68" s="38">
        <v>58</v>
      </c>
      <c r="O68" s="38">
        <v>75</v>
      </c>
      <c r="P68" s="57">
        <v>8</v>
      </c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8"/>
      <c r="B69" s="37">
        <v>64</v>
      </c>
      <c r="C69" s="59">
        <v>503</v>
      </c>
      <c r="D69" s="59">
        <v>385.31459999999998</v>
      </c>
      <c r="E69" s="37">
        <v>22.8947</v>
      </c>
      <c r="F69" s="37">
        <v>350.80520000000001</v>
      </c>
      <c r="G69" s="37">
        <v>9.0909099999999992</v>
      </c>
      <c r="H69" s="37">
        <v>2.5238100000000001</v>
      </c>
      <c r="I69" s="59">
        <v>298</v>
      </c>
      <c r="J69" s="37">
        <v>14</v>
      </c>
      <c r="K69" s="38">
        <v>22</v>
      </c>
      <c r="L69" s="57">
        <v>1</v>
      </c>
      <c r="M69" s="60">
        <v>284</v>
      </c>
      <c r="N69" s="38">
        <v>13</v>
      </c>
      <c r="O69" s="38">
        <v>22</v>
      </c>
      <c r="P69" s="57">
        <v>1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8"/>
      <c r="B70" s="37">
        <v>65</v>
      </c>
      <c r="C70" s="59">
        <v>178</v>
      </c>
      <c r="D70" s="59">
        <v>157.12569999999999</v>
      </c>
      <c r="E70" s="37">
        <v>32.140599999999999</v>
      </c>
      <c r="F70" s="37">
        <v>77.534099999999995</v>
      </c>
      <c r="G70" s="37">
        <v>0</v>
      </c>
      <c r="H70" s="37">
        <v>47.451000000000001</v>
      </c>
      <c r="I70" s="59">
        <v>198</v>
      </c>
      <c r="J70" s="37">
        <v>36</v>
      </c>
      <c r="K70" s="38">
        <v>18</v>
      </c>
      <c r="L70" s="57">
        <v>2</v>
      </c>
      <c r="M70" s="60">
        <v>173</v>
      </c>
      <c r="N70" s="38">
        <v>31</v>
      </c>
      <c r="O70" s="38">
        <v>12</v>
      </c>
      <c r="P70" s="57">
        <v>2</v>
      </c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8"/>
      <c r="B71" s="37">
        <v>66</v>
      </c>
      <c r="C71" s="59">
        <v>7</v>
      </c>
      <c r="D71" s="59">
        <v>2.6343200000000002</v>
      </c>
      <c r="E71" s="37">
        <v>2.6343200000000002</v>
      </c>
      <c r="F71" s="37">
        <v>0</v>
      </c>
      <c r="G71" s="37">
        <v>0</v>
      </c>
      <c r="H71" s="37">
        <v>0</v>
      </c>
      <c r="I71" s="59">
        <v>0</v>
      </c>
      <c r="J71" s="37">
        <v>0</v>
      </c>
      <c r="K71" s="38">
        <v>0</v>
      </c>
      <c r="L71" s="57">
        <v>0</v>
      </c>
      <c r="M71" s="60">
        <v>0</v>
      </c>
      <c r="N71" s="38">
        <v>0</v>
      </c>
      <c r="O71" s="38">
        <v>0</v>
      </c>
      <c r="P71" s="57">
        <v>0</v>
      </c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8"/>
      <c r="B72" s="37">
        <v>67</v>
      </c>
      <c r="C72" s="59">
        <v>447</v>
      </c>
      <c r="D72" s="59">
        <v>272.80070000000001</v>
      </c>
      <c r="E72" s="37">
        <v>167.02359999999999</v>
      </c>
      <c r="F72" s="37">
        <v>82.772499999999994</v>
      </c>
      <c r="G72" s="37">
        <v>15.0707</v>
      </c>
      <c r="H72" s="37">
        <v>7.9339899999999997</v>
      </c>
      <c r="I72" s="59">
        <v>172</v>
      </c>
      <c r="J72" s="37">
        <v>102</v>
      </c>
      <c r="K72" s="38">
        <v>2</v>
      </c>
      <c r="L72" s="57">
        <v>3</v>
      </c>
      <c r="M72" s="60">
        <v>128</v>
      </c>
      <c r="N72" s="38">
        <v>79</v>
      </c>
      <c r="O72" s="38">
        <v>1</v>
      </c>
      <c r="P72" s="57">
        <v>1</v>
      </c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58"/>
      <c r="B73" s="37">
        <v>68</v>
      </c>
      <c r="C73" s="59">
        <v>1660</v>
      </c>
      <c r="D73" s="59">
        <v>476.57799999999997</v>
      </c>
      <c r="E73" s="37">
        <v>336.47329999999999</v>
      </c>
      <c r="F73" s="37">
        <v>71.979799999999997</v>
      </c>
      <c r="G73" s="37">
        <v>13.125</v>
      </c>
      <c r="H73" s="37">
        <v>55</v>
      </c>
      <c r="I73" s="59">
        <v>522</v>
      </c>
      <c r="J73" s="37">
        <v>363</v>
      </c>
      <c r="K73" s="38">
        <v>26</v>
      </c>
      <c r="L73" s="57">
        <v>6</v>
      </c>
      <c r="M73" s="60">
        <v>390</v>
      </c>
      <c r="N73" s="38">
        <v>267</v>
      </c>
      <c r="O73" s="38">
        <v>20</v>
      </c>
      <c r="P73" s="57">
        <v>3</v>
      </c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8"/>
      <c r="B74" s="37">
        <v>69</v>
      </c>
      <c r="C74" s="59">
        <v>3308</v>
      </c>
      <c r="D74" s="59">
        <v>2998.0122000000001</v>
      </c>
      <c r="E74" s="37">
        <v>695.76980000000003</v>
      </c>
      <c r="F74" s="37">
        <v>1784.0564999999999</v>
      </c>
      <c r="G74" s="37">
        <v>32.865900000000003</v>
      </c>
      <c r="H74" s="37">
        <v>456.20089999999999</v>
      </c>
      <c r="I74" s="59">
        <v>535</v>
      </c>
      <c r="J74" s="37">
        <v>161</v>
      </c>
      <c r="K74" s="38">
        <v>17</v>
      </c>
      <c r="L74" s="57">
        <v>1</v>
      </c>
      <c r="M74" s="60">
        <v>444</v>
      </c>
      <c r="N74" s="38">
        <v>112</v>
      </c>
      <c r="O74" s="38">
        <v>16</v>
      </c>
      <c r="P74" s="57">
        <v>1</v>
      </c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8"/>
      <c r="B75" s="37">
        <v>70</v>
      </c>
      <c r="C75" s="59">
        <v>493</v>
      </c>
      <c r="D75" s="59">
        <v>400.988</v>
      </c>
      <c r="E75" s="37">
        <v>94.230199999999996</v>
      </c>
      <c r="F75" s="37">
        <v>285.94369999999998</v>
      </c>
      <c r="G75" s="37">
        <v>2.13415</v>
      </c>
      <c r="H75" s="37">
        <v>12.799099999999999</v>
      </c>
      <c r="I75" s="59">
        <v>382</v>
      </c>
      <c r="J75" s="37">
        <v>85</v>
      </c>
      <c r="K75" s="38">
        <v>20</v>
      </c>
      <c r="L75" s="57">
        <v>7</v>
      </c>
      <c r="M75" s="60">
        <v>328</v>
      </c>
      <c r="N75" s="38">
        <v>75</v>
      </c>
      <c r="O75" s="38">
        <v>16</v>
      </c>
      <c r="P75" s="57">
        <v>7</v>
      </c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8"/>
      <c r="B76" s="37">
        <v>71</v>
      </c>
      <c r="C76" s="59">
        <v>988</v>
      </c>
      <c r="D76" s="59">
        <v>870.77459999999996</v>
      </c>
      <c r="E76" s="37">
        <v>102.7821</v>
      </c>
      <c r="F76" s="37">
        <v>685.43989999999997</v>
      </c>
      <c r="G76" s="37">
        <v>0</v>
      </c>
      <c r="H76" s="37">
        <v>73.552599999999998</v>
      </c>
      <c r="I76" s="59">
        <v>583</v>
      </c>
      <c r="J76" s="37">
        <v>91</v>
      </c>
      <c r="K76" s="38">
        <v>15</v>
      </c>
      <c r="L76" s="57">
        <v>3</v>
      </c>
      <c r="M76" s="60">
        <v>516</v>
      </c>
      <c r="N76" s="38">
        <v>82</v>
      </c>
      <c r="O76" s="38">
        <v>10</v>
      </c>
      <c r="P76" s="57">
        <v>2</v>
      </c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8"/>
      <c r="B77" s="37">
        <v>72</v>
      </c>
      <c r="C77" s="59">
        <v>806</v>
      </c>
      <c r="D77" s="59">
        <v>729.22540000000004</v>
      </c>
      <c r="E77" s="37">
        <v>127.2179</v>
      </c>
      <c r="F77" s="37">
        <v>539.56010000000003</v>
      </c>
      <c r="G77" s="37">
        <v>0</v>
      </c>
      <c r="H77" s="37">
        <v>56.447400000000002</v>
      </c>
      <c r="I77" s="59">
        <v>495</v>
      </c>
      <c r="J77" s="37">
        <v>98</v>
      </c>
      <c r="K77" s="38">
        <v>15</v>
      </c>
      <c r="L77" s="57">
        <v>2</v>
      </c>
      <c r="M77" s="60">
        <v>443</v>
      </c>
      <c r="N77" s="38">
        <v>86</v>
      </c>
      <c r="O77" s="38">
        <v>13</v>
      </c>
      <c r="P77" s="57">
        <v>2</v>
      </c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58"/>
      <c r="B78" s="37">
        <v>73</v>
      </c>
      <c r="C78" s="59">
        <v>1581</v>
      </c>
      <c r="D78" s="59">
        <v>750</v>
      </c>
      <c r="E78" s="37">
        <v>540.00009999999997</v>
      </c>
      <c r="F78" s="37">
        <v>209.9999</v>
      </c>
      <c r="G78" s="37">
        <v>0</v>
      </c>
      <c r="H78" s="37">
        <v>0</v>
      </c>
      <c r="I78" s="59">
        <v>569</v>
      </c>
      <c r="J78" s="37">
        <v>297</v>
      </c>
      <c r="K78" s="38">
        <v>11</v>
      </c>
      <c r="L78" s="57">
        <v>17</v>
      </c>
      <c r="M78" s="60">
        <v>456</v>
      </c>
      <c r="N78" s="38">
        <v>218</v>
      </c>
      <c r="O78" s="38">
        <v>8</v>
      </c>
      <c r="P78" s="57">
        <v>10</v>
      </c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8"/>
      <c r="B79" s="37">
        <v>74</v>
      </c>
      <c r="C79" s="59">
        <v>790</v>
      </c>
      <c r="D79" s="59">
        <v>554.76779999999997</v>
      </c>
      <c r="E79" s="37">
        <v>123.0431</v>
      </c>
      <c r="F79" s="37">
        <v>376.35640000000001</v>
      </c>
      <c r="G79" s="37">
        <v>0</v>
      </c>
      <c r="H79" s="37">
        <v>51.92</v>
      </c>
      <c r="I79" s="59">
        <v>479</v>
      </c>
      <c r="J79" s="37">
        <v>130</v>
      </c>
      <c r="K79" s="38">
        <v>24</v>
      </c>
      <c r="L79" s="57">
        <v>7</v>
      </c>
      <c r="M79" s="60">
        <v>420</v>
      </c>
      <c r="N79" s="38">
        <v>108</v>
      </c>
      <c r="O79" s="38">
        <v>21</v>
      </c>
      <c r="P79" s="57">
        <v>6</v>
      </c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8"/>
      <c r="B80" s="37">
        <v>75</v>
      </c>
      <c r="C80" s="59">
        <v>1437</v>
      </c>
      <c r="D80" s="59">
        <v>1045.232</v>
      </c>
      <c r="E80" s="37">
        <v>231.95689999999999</v>
      </c>
      <c r="F80" s="37">
        <v>738.64340000000004</v>
      </c>
      <c r="G80" s="37">
        <v>0</v>
      </c>
      <c r="H80" s="37">
        <v>58.08</v>
      </c>
      <c r="I80" s="59">
        <v>923</v>
      </c>
      <c r="J80" s="37">
        <v>271</v>
      </c>
      <c r="K80" s="38">
        <v>16</v>
      </c>
      <c r="L80" s="57">
        <v>24</v>
      </c>
      <c r="M80" s="60">
        <v>832</v>
      </c>
      <c r="N80" s="38">
        <v>229</v>
      </c>
      <c r="O80" s="38">
        <v>13</v>
      </c>
      <c r="P80" s="57">
        <v>22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8"/>
      <c r="B81" s="37">
        <v>76</v>
      </c>
      <c r="C81" s="59">
        <v>2261</v>
      </c>
      <c r="D81" s="59">
        <v>889.25739999999996</v>
      </c>
      <c r="E81" s="37">
        <v>346.42450000000002</v>
      </c>
      <c r="F81" s="37">
        <v>406.7697</v>
      </c>
      <c r="G81" s="37">
        <v>35.769100000000002</v>
      </c>
      <c r="H81" s="37">
        <v>100.2941</v>
      </c>
      <c r="I81" s="59">
        <v>983</v>
      </c>
      <c r="J81" s="37">
        <v>321</v>
      </c>
      <c r="K81" s="38">
        <v>39</v>
      </c>
      <c r="L81" s="57">
        <v>20</v>
      </c>
      <c r="M81" s="60">
        <v>796</v>
      </c>
      <c r="N81" s="38">
        <v>229</v>
      </c>
      <c r="O81" s="38">
        <v>36</v>
      </c>
      <c r="P81" s="57">
        <v>18</v>
      </c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8"/>
      <c r="B82" s="37">
        <v>77</v>
      </c>
      <c r="C82" s="59">
        <v>961</v>
      </c>
      <c r="D82" s="59">
        <v>749.37829999999997</v>
      </c>
      <c r="E82" s="37">
        <v>97.694199999999995</v>
      </c>
      <c r="F82" s="37">
        <v>424.21429999999998</v>
      </c>
      <c r="G82" s="37">
        <v>33.833300000000001</v>
      </c>
      <c r="H82" s="37">
        <v>163.63650000000001</v>
      </c>
      <c r="I82" s="59">
        <v>674</v>
      </c>
      <c r="J82" s="37">
        <v>125</v>
      </c>
      <c r="K82" s="38">
        <v>56</v>
      </c>
      <c r="L82" s="57">
        <v>10</v>
      </c>
      <c r="M82" s="60">
        <v>615</v>
      </c>
      <c r="N82" s="38">
        <v>114</v>
      </c>
      <c r="O82" s="38">
        <v>51</v>
      </c>
      <c r="P82" s="57">
        <v>9</v>
      </c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8"/>
      <c r="B83" s="37">
        <v>78</v>
      </c>
      <c r="C83" s="59">
        <v>1091</v>
      </c>
      <c r="D83" s="59">
        <v>904.55870000000004</v>
      </c>
      <c r="E83" s="37">
        <v>208.50460000000001</v>
      </c>
      <c r="F83" s="37">
        <v>558.28560000000004</v>
      </c>
      <c r="G83" s="37">
        <v>1.1666700000000001</v>
      </c>
      <c r="H83" s="37">
        <v>136.6018</v>
      </c>
      <c r="I83" s="59">
        <v>749</v>
      </c>
      <c r="J83" s="37">
        <v>217</v>
      </c>
      <c r="K83" s="38">
        <v>64</v>
      </c>
      <c r="L83" s="57">
        <v>7</v>
      </c>
      <c r="M83" s="60">
        <v>674</v>
      </c>
      <c r="N83" s="38">
        <v>187</v>
      </c>
      <c r="O83" s="38">
        <v>58</v>
      </c>
      <c r="P83" s="57">
        <v>5</v>
      </c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8"/>
      <c r="B84" s="37">
        <v>79</v>
      </c>
      <c r="C84" s="59">
        <v>441</v>
      </c>
      <c r="D84" s="59">
        <v>361.2586</v>
      </c>
      <c r="E84" s="37">
        <v>79.210899999999995</v>
      </c>
      <c r="F84" s="37">
        <v>183</v>
      </c>
      <c r="G84" s="37">
        <v>0</v>
      </c>
      <c r="H84" s="37">
        <v>99.047600000000003</v>
      </c>
      <c r="I84" s="59">
        <v>301</v>
      </c>
      <c r="J84" s="37">
        <v>99</v>
      </c>
      <c r="K84" s="38">
        <v>60</v>
      </c>
      <c r="L84" s="57">
        <v>3</v>
      </c>
      <c r="M84" s="60">
        <v>266</v>
      </c>
      <c r="N84" s="38">
        <v>83</v>
      </c>
      <c r="O84" s="38">
        <v>54</v>
      </c>
      <c r="P84" s="57">
        <v>3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">
      <c r="A85" s="58"/>
      <c r="B85" s="37">
        <v>80</v>
      </c>
      <c r="C85" s="59">
        <v>414</v>
      </c>
      <c r="D85" s="59">
        <v>330.30070000000001</v>
      </c>
      <c r="E85" s="37">
        <v>73.717299999999994</v>
      </c>
      <c r="F85" s="37">
        <v>204.22399999999999</v>
      </c>
      <c r="G85" s="37">
        <v>0</v>
      </c>
      <c r="H85" s="37">
        <v>52.359400000000001</v>
      </c>
      <c r="I85" s="59">
        <v>292</v>
      </c>
      <c r="J85" s="37">
        <v>85</v>
      </c>
      <c r="K85" s="38">
        <v>48</v>
      </c>
      <c r="L85" s="57">
        <v>5</v>
      </c>
      <c r="M85" s="60">
        <v>253</v>
      </c>
      <c r="N85" s="38">
        <v>67</v>
      </c>
      <c r="O85" s="38">
        <v>39</v>
      </c>
      <c r="P85" s="57">
        <v>4</v>
      </c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8"/>
      <c r="B86" s="37">
        <v>81</v>
      </c>
      <c r="C86" s="59">
        <v>1598</v>
      </c>
      <c r="D86" s="59">
        <v>757.30129999999997</v>
      </c>
      <c r="E86" s="37">
        <v>187.81200000000001</v>
      </c>
      <c r="F86" s="37">
        <v>262.73020000000002</v>
      </c>
      <c r="G86" s="37">
        <v>0</v>
      </c>
      <c r="H86" s="37">
        <v>306.75920000000002</v>
      </c>
      <c r="I86" s="59">
        <v>707</v>
      </c>
      <c r="J86" s="37">
        <v>376</v>
      </c>
      <c r="K86" s="38">
        <v>104</v>
      </c>
      <c r="L86" s="57">
        <v>22</v>
      </c>
      <c r="M86" s="60">
        <v>567</v>
      </c>
      <c r="N86" s="38">
        <v>291</v>
      </c>
      <c r="O86" s="38">
        <v>82</v>
      </c>
      <c r="P86" s="57">
        <v>17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8"/>
      <c r="B87" s="37">
        <v>82</v>
      </c>
      <c r="C87" s="59">
        <v>3348</v>
      </c>
      <c r="D87" s="59">
        <v>2169.3946999999998</v>
      </c>
      <c r="E87" s="37">
        <v>694.82539999999995</v>
      </c>
      <c r="F87" s="37">
        <v>961.33579999999995</v>
      </c>
      <c r="G87" s="37">
        <v>121.9945</v>
      </c>
      <c r="H87" s="37">
        <v>371.55149999999998</v>
      </c>
      <c r="I87" s="59">
        <v>1721</v>
      </c>
      <c r="J87" s="37">
        <v>622</v>
      </c>
      <c r="K87" s="38">
        <v>161</v>
      </c>
      <c r="L87" s="57">
        <v>52</v>
      </c>
      <c r="M87" s="60">
        <v>1352</v>
      </c>
      <c r="N87" s="38">
        <v>475</v>
      </c>
      <c r="O87" s="38">
        <v>125</v>
      </c>
      <c r="P87" s="57">
        <v>41</v>
      </c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">
      <c r="A88" s="58"/>
      <c r="B88" s="37">
        <v>83</v>
      </c>
      <c r="C88" s="59">
        <v>1124</v>
      </c>
      <c r="D88" s="59">
        <v>664.46109999999999</v>
      </c>
      <c r="E88" s="37">
        <v>320.0693</v>
      </c>
      <c r="F88" s="37">
        <v>269.14449999999999</v>
      </c>
      <c r="G88" s="37">
        <v>0</v>
      </c>
      <c r="H88" s="37">
        <v>57.0655</v>
      </c>
      <c r="I88" s="59">
        <v>637</v>
      </c>
      <c r="J88" s="37">
        <v>300</v>
      </c>
      <c r="K88" s="38">
        <v>60</v>
      </c>
      <c r="L88" s="57">
        <v>9</v>
      </c>
      <c r="M88" s="60">
        <v>522</v>
      </c>
      <c r="N88" s="38">
        <v>241</v>
      </c>
      <c r="O88" s="38">
        <v>50</v>
      </c>
      <c r="P88" s="57">
        <v>8</v>
      </c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">
      <c r="A89" s="58"/>
      <c r="B89" s="37">
        <v>84</v>
      </c>
      <c r="C89" s="59">
        <v>1776</v>
      </c>
      <c r="D89" s="59">
        <v>1003.3363000000001</v>
      </c>
      <c r="E89" s="37">
        <v>397.29629999999997</v>
      </c>
      <c r="F89" s="37">
        <v>406.09429999999998</v>
      </c>
      <c r="G89" s="37">
        <v>0</v>
      </c>
      <c r="H89" s="37">
        <v>198.1275</v>
      </c>
      <c r="I89" s="59">
        <v>785</v>
      </c>
      <c r="J89" s="37">
        <v>408</v>
      </c>
      <c r="K89" s="38">
        <v>72</v>
      </c>
      <c r="L89" s="57">
        <v>15</v>
      </c>
      <c r="M89" s="60">
        <v>652</v>
      </c>
      <c r="N89" s="38">
        <v>335</v>
      </c>
      <c r="O89" s="38">
        <v>58</v>
      </c>
      <c r="P89" s="57">
        <v>8</v>
      </c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58"/>
      <c r="B90" s="37">
        <v>85</v>
      </c>
      <c r="C90" s="59">
        <v>1382</v>
      </c>
      <c r="D90" s="59">
        <v>1115.3775000000001</v>
      </c>
      <c r="E90" s="37">
        <v>392.50920000000002</v>
      </c>
      <c r="F90" s="37">
        <v>629.31889999999999</v>
      </c>
      <c r="G90" s="37">
        <v>21.350100000000001</v>
      </c>
      <c r="H90" s="37">
        <v>72.199299999999994</v>
      </c>
      <c r="I90" s="59">
        <v>819</v>
      </c>
      <c r="J90" s="37">
        <v>327</v>
      </c>
      <c r="K90" s="38">
        <v>39</v>
      </c>
      <c r="L90" s="57">
        <v>9</v>
      </c>
      <c r="M90" s="60">
        <v>699</v>
      </c>
      <c r="N90" s="38">
        <v>268</v>
      </c>
      <c r="O90" s="38">
        <v>30</v>
      </c>
      <c r="P90" s="57">
        <v>8</v>
      </c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58"/>
      <c r="B91" s="37">
        <v>86</v>
      </c>
      <c r="C91" s="59">
        <v>1571</v>
      </c>
      <c r="D91" s="59">
        <v>971.76260000000002</v>
      </c>
      <c r="E91" s="37">
        <v>461.49759999999998</v>
      </c>
      <c r="F91" s="37">
        <v>432.73489999999998</v>
      </c>
      <c r="G91" s="37">
        <v>0</v>
      </c>
      <c r="H91" s="37">
        <v>77.530100000000004</v>
      </c>
      <c r="I91" s="59">
        <v>877</v>
      </c>
      <c r="J91" s="37">
        <v>436</v>
      </c>
      <c r="K91" s="38">
        <v>23</v>
      </c>
      <c r="L91" s="57">
        <v>18</v>
      </c>
      <c r="M91" s="60">
        <v>734</v>
      </c>
      <c r="N91" s="38">
        <v>347</v>
      </c>
      <c r="O91" s="38">
        <v>17</v>
      </c>
      <c r="P91" s="57">
        <v>16</v>
      </c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8"/>
      <c r="B92" s="37">
        <v>87</v>
      </c>
      <c r="C92" s="59">
        <v>1202</v>
      </c>
      <c r="D92" s="59">
        <v>783.23699999999997</v>
      </c>
      <c r="E92" s="37">
        <v>218.50239999999999</v>
      </c>
      <c r="F92" s="37">
        <v>382.26479999999998</v>
      </c>
      <c r="G92" s="37">
        <v>0</v>
      </c>
      <c r="H92" s="37">
        <v>182.4699</v>
      </c>
      <c r="I92" s="59">
        <v>296</v>
      </c>
      <c r="J92" s="37">
        <v>113</v>
      </c>
      <c r="K92" s="38">
        <v>9</v>
      </c>
      <c r="L92" s="57">
        <v>7</v>
      </c>
      <c r="M92" s="60">
        <v>239</v>
      </c>
      <c r="N92" s="38">
        <v>85</v>
      </c>
      <c r="O92" s="38">
        <v>9</v>
      </c>
      <c r="P92" s="57">
        <v>5</v>
      </c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8"/>
      <c r="B93" s="37">
        <v>88</v>
      </c>
      <c r="C93" s="59">
        <v>604</v>
      </c>
      <c r="D93" s="59">
        <v>450.61680000000001</v>
      </c>
      <c r="E93" s="37">
        <v>51.521700000000003</v>
      </c>
      <c r="F93" s="37">
        <v>358.00310000000002</v>
      </c>
      <c r="G93" s="37">
        <v>5</v>
      </c>
      <c r="H93" s="37">
        <v>24.901499999999999</v>
      </c>
      <c r="I93" s="59">
        <v>414</v>
      </c>
      <c r="J93" s="37">
        <v>59</v>
      </c>
      <c r="K93" s="38">
        <v>19</v>
      </c>
      <c r="L93" s="57">
        <v>4</v>
      </c>
      <c r="M93" s="60">
        <v>319</v>
      </c>
      <c r="N93" s="38">
        <v>45</v>
      </c>
      <c r="O93" s="38">
        <v>10</v>
      </c>
      <c r="P93" s="57">
        <v>1</v>
      </c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8"/>
      <c r="B94" s="37">
        <v>89</v>
      </c>
      <c r="C94" s="59">
        <v>985</v>
      </c>
      <c r="D94" s="59">
        <v>777.38340000000005</v>
      </c>
      <c r="E94" s="37">
        <v>78.478399999999993</v>
      </c>
      <c r="F94" s="37">
        <v>631.99699999999996</v>
      </c>
      <c r="G94" s="37">
        <v>10</v>
      </c>
      <c r="H94" s="37">
        <v>49.098500000000001</v>
      </c>
      <c r="I94" s="59">
        <v>583</v>
      </c>
      <c r="J94" s="37">
        <v>82</v>
      </c>
      <c r="K94" s="38">
        <v>9</v>
      </c>
      <c r="L94" s="57">
        <v>1</v>
      </c>
      <c r="M94" s="60">
        <v>519</v>
      </c>
      <c r="N94" s="38">
        <v>71</v>
      </c>
      <c r="O94" s="38">
        <v>8</v>
      </c>
      <c r="P94" s="57">
        <v>1</v>
      </c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">
      <c r="A95" s="58"/>
      <c r="B95" s="37">
        <v>90</v>
      </c>
      <c r="C95" s="59">
        <v>573</v>
      </c>
      <c r="D95" s="59">
        <v>566.60299999999995</v>
      </c>
      <c r="E95" s="37">
        <v>33.689799999999998</v>
      </c>
      <c r="F95" s="37">
        <v>503.36059999999998</v>
      </c>
      <c r="G95" s="37">
        <v>0</v>
      </c>
      <c r="H95" s="37">
        <v>26.052600000000002</v>
      </c>
      <c r="I95" s="59">
        <v>406</v>
      </c>
      <c r="J95" s="37">
        <v>47</v>
      </c>
      <c r="K95" s="38">
        <v>21</v>
      </c>
      <c r="L95" s="57">
        <v>4</v>
      </c>
      <c r="M95" s="60">
        <v>362</v>
      </c>
      <c r="N95" s="38">
        <v>38</v>
      </c>
      <c r="O95" s="38">
        <v>19</v>
      </c>
      <c r="P95" s="57">
        <v>4</v>
      </c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8"/>
      <c r="B96" s="37">
        <v>91</v>
      </c>
      <c r="C96" s="59">
        <v>1395</v>
      </c>
      <c r="D96" s="59">
        <v>609</v>
      </c>
      <c r="E96" s="37">
        <v>239.9999</v>
      </c>
      <c r="F96" s="37">
        <v>315.00009999999997</v>
      </c>
      <c r="G96" s="37">
        <v>4</v>
      </c>
      <c r="H96" s="37">
        <v>50</v>
      </c>
      <c r="I96" s="59">
        <v>583</v>
      </c>
      <c r="J96" s="37">
        <v>227</v>
      </c>
      <c r="K96" s="38">
        <v>39</v>
      </c>
      <c r="L96" s="57">
        <v>9</v>
      </c>
      <c r="M96" s="60">
        <v>480</v>
      </c>
      <c r="N96" s="38">
        <v>162</v>
      </c>
      <c r="O96" s="38">
        <v>37</v>
      </c>
      <c r="P96" s="57">
        <v>9</v>
      </c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8"/>
      <c r="B97" s="37">
        <v>92</v>
      </c>
      <c r="C97" s="59">
        <v>1071</v>
      </c>
      <c r="D97" s="59">
        <v>1160.0001999999999</v>
      </c>
      <c r="E97" s="37">
        <v>485.00009999999997</v>
      </c>
      <c r="F97" s="37">
        <v>595.00009999999997</v>
      </c>
      <c r="G97" s="37">
        <v>10</v>
      </c>
      <c r="H97" s="37">
        <v>50</v>
      </c>
      <c r="I97" s="59">
        <v>720</v>
      </c>
      <c r="J97" s="37">
        <v>224</v>
      </c>
      <c r="K97" s="38">
        <v>49</v>
      </c>
      <c r="L97" s="57">
        <v>16</v>
      </c>
      <c r="M97" s="60">
        <v>623</v>
      </c>
      <c r="N97" s="38">
        <v>182</v>
      </c>
      <c r="O97" s="38">
        <v>44</v>
      </c>
      <c r="P97" s="57">
        <v>11</v>
      </c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8"/>
      <c r="B98" s="37">
        <v>93</v>
      </c>
      <c r="C98" s="59">
        <v>1791</v>
      </c>
      <c r="D98" s="59">
        <v>913.02049999999997</v>
      </c>
      <c r="E98" s="37">
        <v>352.1626</v>
      </c>
      <c r="F98" s="37">
        <v>401.01280000000003</v>
      </c>
      <c r="G98" s="37">
        <v>26.666699999999999</v>
      </c>
      <c r="H98" s="37">
        <v>124.31480000000001</v>
      </c>
      <c r="I98" s="59">
        <v>733</v>
      </c>
      <c r="J98" s="37">
        <v>362</v>
      </c>
      <c r="K98" s="38">
        <v>43</v>
      </c>
      <c r="L98" s="57">
        <v>11</v>
      </c>
      <c r="M98" s="60">
        <v>594</v>
      </c>
      <c r="N98" s="38">
        <v>269</v>
      </c>
      <c r="O98" s="38">
        <v>40</v>
      </c>
      <c r="P98" s="57">
        <v>8</v>
      </c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8"/>
      <c r="B99" s="37">
        <v>94</v>
      </c>
      <c r="C99" s="59">
        <v>456</v>
      </c>
      <c r="D99" s="59">
        <v>269.33420000000001</v>
      </c>
      <c r="E99" s="37">
        <v>61.404200000000003</v>
      </c>
      <c r="F99" s="37">
        <v>134.22309999999999</v>
      </c>
      <c r="G99" s="37">
        <v>4.4000000000000004</v>
      </c>
      <c r="H99" s="37">
        <v>69.306899999999999</v>
      </c>
      <c r="I99" s="59">
        <v>310</v>
      </c>
      <c r="J99" s="37">
        <v>103</v>
      </c>
      <c r="K99" s="38">
        <v>41</v>
      </c>
      <c r="L99" s="57">
        <v>3</v>
      </c>
      <c r="M99" s="60">
        <v>271</v>
      </c>
      <c r="N99" s="38">
        <v>88</v>
      </c>
      <c r="O99" s="38">
        <v>40</v>
      </c>
      <c r="P99" s="57">
        <v>3</v>
      </c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58"/>
      <c r="B100" s="37">
        <v>95</v>
      </c>
      <c r="C100" s="59">
        <v>738</v>
      </c>
      <c r="D100" s="59">
        <v>426.78160000000003</v>
      </c>
      <c r="E100" s="37">
        <v>180.76300000000001</v>
      </c>
      <c r="F100" s="37">
        <v>175.37180000000001</v>
      </c>
      <c r="G100" s="37">
        <v>2</v>
      </c>
      <c r="H100" s="37">
        <v>68.646799999999999</v>
      </c>
      <c r="I100" s="59">
        <v>464</v>
      </c>
      <c r="J100" s="37">
        <v>177</v>
      </c>
      <c r="K100" s="38">
        <v>65</v>
      </c>
      <c r="L100" s="57">
        <v>2</v>
      </c>
      <c r="M100" s="60">
        <v>387</v>
      </c>
      <c r="N100" s="38">
        <v>146</v>
      </c>
      <c r="O100" s="38">
        <v>50</v>
      </c>
      <c r="P100" s="57">
        <v>2</v>
      </c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8"/>
      <c r="B101" s="37">
        <v>96</v>
      </c>
      <c r="C101" s="59">
        <v>469</v>
      </c>
      <c r="D101" s="59">
        <v>287.3974</v>
      </c>
      <c r="E101" s="37">
        <v>149.7159</v>
      </c>
      <c r="F101" s="37">
        <v>85.236599999999996</v>
      </c>
      <c r="G101" s="37">
        <v>3.6</v>
      </c>
      <c r="H101" s="37">
        <v>48.844799999999999</v>
      </c>
      <c r="I101" s="59">
        <v>273</v>
      </c>
      <c r="J101" s="37">
        <v>153</v>
      </c>
      <c r="K101" s="38">
        <v>29</v>
      </c>
      <c r="L101" s="57">
        <v>0</v>
      </c>
      <c r="M101" s="60">
        <v>237</v>
      </c>
      <c r="N101" s="38">
        <v>132</v>
      </c>
      <c r="O101" s="38">
        <v>26</v>
      </c>
      <c r="P101" s="57">
        <v>0</v>
      </c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8"/>
      <c r="B102" s="37">
        <v>97</v>
      </c>
      <c r="C102" s="59">
        <v>210</v>
      </c>
      <c r="D102" s="59">
        <v>128.82069999999999</v>
      </c>
      <c r="E102" s="37">
        <v>51.378799999999998</v>
      </c>
      <c r="F102" s="37">
        <v>46.280099999999997</v>
      </c>
      <c r="G102" s="37">
        <v>0</v>
      </c>
      <c r="H102" s="37">
        <v>31.161799999999999</v>
      </c>
      <c r="I102" s="59">
        <v>171</v>
      </c>
      <c r="J102" s="37">
        <v>53</v>
      </c>
      <c r="K102" s="38">
        <v>18</v>
      </c>
      <c r="L102" s="57">
        <v>5</v>
      </c>
      <c r="M102" s="60">
        <v>155</v>
      </c>
      <c r="N102" s="38">
        <v>44</v>
      </c>
      <c r="O102" s="38">
        <v>18</v>
      </c>
      <c r="P102" s="57">
        <v>4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8"/>
      <c r="B103" s="37">
        <v>98</v>
      </c>
      <c r="C103" s="59">
        <v>2297</v>
      </c>
      <c r="D103" s="59">
        <v>1657.0355999999999</v>
      </c>
      <c r="E103" s="37">
        <v>275.0369</v>
      </c>
      <c r="F103" s="37">
        <v>1130.7634</v>
      </c>
      <c r="G103" s="37">
        <v>32.500100000000003</v>
      </c>
      <c r="H103" s="37">
        <v>218.73509999999999</v>
      </c>
      <c r="I103" s="59">
        <v>1608</v>
      </c>
      <c r="J103" s="37">
        <v>351</v>
      </c>
      <c r="K103" s="38">
        <v>155</v>
      </c>
      <c r="L103" s="57">
        <v>25</v>
      </c>
      <c r="M103" s="60">
        <v>1427</v>
      </c>
      <c r="N103" s="38">
        <v>296</v>
      </c>
      <c r="O103" s="38">
        <v>131</v>
      </c>
      <c r="P103" s="57">
        <v>23</v>
      </c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8"/>
      <c r="B104" s="37">
        <v>99</v>
      </c>
      <c r="C104" s="59">
        <v>923</v>
      </c>
      <c r="D104" s="59">
        <v>601.94600000000003</v>
      </c>
      <c r="E104" s="37">
        <v>60.381100000000004</v>
      </c>
      <c r="F104" s="37">
        <v>506.52809999999999</v>
      </c>
      <c r="G104" s="37">
        <v>9.0909099999999992</v>
      </c>
      <c r="H104" s="37">
        <v>25.945900000000002</v>
      </c>
      <c r="I104" s="59">
        <v>758</v>
      </c>
      <c r="J104" s="37">
        <v>84</v>
      </c>
      <c r="K104" s="38">
        <v>27</v>
      </c>
      <c r="L104" s="57">
        <v>1</v>
      </c>
      <c r="M104" s="60">
        <v>694</v>
      </c>
      <c r="N104" s="38">
        <v>68</v>
      </c>
      <c r="O104" s="38">
        <v>23</v>
      </c>
      <c r="P104" s="57">
        <v>1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8"/>
      <c r="B105" s="37">
        <v>100</v>
      </c>
      <c r="C105" s="59">
        <v>814</v>
      </c>
      <c r="D105" s="59">
        <v>783.39689999999996</v>
      </c>
      <c r="E105" s="37">
        <v>71.310100000000006</v>
      </c>
      <c r="F105" s="37">
        <v>671.6395</v>
      </c>
      <c r="G105" s="37">
        <v>0</v>
      </c>
      <c r="H105" s="37">
        <v>33.947400000000002</v>
      </c>
      <c r="I105" s="59">
        <v>541</v>
      </c>
      <c r="J105" s="37">
        <v>69</v>
      </c>
      <c r="K105" s="38">
        <v>19</v>
      </c>
      <c r="L105" s="57">
        <v>1</v>
      </c>
      <c r="M105" s="60">
        <v>480</v>
      </c>
      <c r="N105" s="38">
        <v>58</v>
      </c>
      <c r="O105" s="38">
        <v>17</v>
      </c>
      <c r="P105" s="57">
        <v>1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8"/>
      <c r="B106" s="37">
        <v>101</v>
      </c>
      <c r="C106" s="59">
        <v>642</v>
      </c>
      <c r="D106" s="59">
        <v>311.97980000000001</v>
      </c>
      <c r="E106" s="37">
        <v>132.8374</v>
      </c>
      <c r="F106" s="37">
        <v>138.98740000000001</v>
      </c>
      <c r="G106" s="37">
        <v>3.3333300000000001</v>
      </c>
      <c r="H106" s="37">
        <v>30.685300000000002</v>
      </c>
      <c r="I106" s="59">
        <v>219</v>
      </c>
      <c r="J106" s="37">
        <v>89</v>
      </c>
      <c r="K106" s="38">
        <v>12</v>
      </c>
      <c r="L106" s="57">
        <v>9</v>
      </c>
      <c r="M106" s="60">
        <v>179</v>
      </c>
      <c r="N106" s="38">
        <v>71</v>
      </c>
      <c r="O106" s="38">
        <v>9</v>
      </c>
      <c r="P106" s="57">
        <v>8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8"/>
      <c r="B107" s="37">
        <v>102</v>
      </c>
      <c r="C107" s="59">
        <v>600</v>
      </c>
      <c r="D107" s="59">
        <v>555.47370000000001</v>
      </c>
      <c r="E107" s="37">
        <v>90.504400000000004</v>
      </c>
      <c r="F107" s="37">
        <v>379.88529999999997</v>
      </c>
      <c r="G107" s="37">
        <v>0</v>
      </c>
      <c r="H107" s="37">
        <v>85.084100000000007</v>
      </c>
      <c r="I107" s="59">
        <v>333</v>
      </c>
      <c r="J107" s="37">
        <v>65</v>
      </c>
      <c r="K107" s="38">
        <v>56</v>
      </c>
      <c r="L107" s="57">
        <v>5</v>
      </c>
      <c r="M107" s="60">
        <v>302</v>
      </c>
      <c r="N107" s="38">
        <v>58</v>
      </c>
      <c r="O107" s="38">
        <v>53</v>
      </c>
      <c r="P107" s="57">
        <v>5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8"/>
      <c r="B108" s="37">
        <v>103</v>
      </c>
      <c r="C108" s="59">
        <v>505</v>
      </c>
      <c r="D108" s="59">
        <v>423.8888</v>
      </c>
      <c r="E108" s="37">
        <v>26.3917</v>
      </c>
      <c r="F108" s="37">
        <v>314.62020000000001</v>
      </c>
      <c r="G108" s="37">
        <v>2.5000100000000001</v>
      </c>
      <c r="H108" s="37">
        <v>80.376900000000006</v>
      </c>
      <c r="I108" s="59">
        <v>343</v>
      </c>
      <c r="J108" s="37">
        <v>36</v>
      </c>
      <c r="K108" s="38">
        <v>34</v>
      </c>
      <c r="L108" s="57">
        <v>10</v>
      </c>
      <c r="M108" s="60">
        <v>309</v>
      </c>
      <c r="N108" s="38">
        <v>33</v>
      </c>
      <c r="O108" s="38">
        <v>28</v>
      </c>
      <c r="P108" s="57">
        <v>9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8"/>
      <c r="B109" s="37">
        <v>104</v>
      </c>
      <c r="C109" s="59">
        <v>662</v>
      </c>
      <c r="D109" s="59">
        <v>597.30079999999998</v>
      </c>
      <c r="E109" s="37">
        <v>24.489799999999999</v>
      </c>
      <c r="F109" s="37">
        <v>460.41719999999998</v>
      </c>
      <c r="G109" s="37">
        <v>0</v>
      </c>
      <c r="H109" s="37">
        <v>112.3938</v>
      </c>
      <c r="I109" s="59">
        <v>418</v>
      </c>
      <c r="J109" s="37">
        <v>35</v>
      </c>
      <c r="K109" s="38">
        <v>71</v>
      </c>
      <c r="L109" s="57">
        <v>0</v>
      </c>
      <c r="M109" s="60">
        <v>383</v>
      </c>
      <c r="N109" s="38">
        <v>33</v>
      </c>
      <c r="O109" s="38">
        <v>67</v>
      </c>
      <c r="P109" s="57">
        <v>0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8"/>
      <c r="B110" s="37">
        <v>105</v>
      </c>
      <c r="C110" s="59">
        <v>744</v>
      </c>
      <c r="D110" s="59">
        <v>727.78060000000005</v>
      </c>
      <c r="E110" s="37">
        <v>37.002200000000002</v>
      </c>
      <c r="F110" s="37">
        <v>518.97559999999999</v>
      </c>
      <c r="G110" s="37">
        <v>9.9999800000000008</v>
      </c>
      <c r="H110" s="37">
        <v>161.80279999999999</v>
      </c>
      <c r="I110" s="59">
        <v>559</v>
      </c>
      <c r="J110" s="37">
        <v>81</v>
      </c>
      <c r="K110" s="38">
        <v>69</v>
      </c>
      <c r="L110" s="57">
        <v>9</v>
      </c>
      <c r="M110" s="60">
        <v>509</v>
      </c>
      <c r="N110" s="38">
        <v>65</v>
      </c>
      <c r="O110" s="38">
        <v>64</v>
      </c>
      <c r="P110" s="57">
        <v>9</v>
      </c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8"/>
      <c r="B111" s="37">
        <v>106</v>
      </c>
      <c r="C111" s="59">
        <v>0</v>
      </c>
      <c r="D111" s="59">
        <v>0</v>
      </c>
      <c r="E111" s="37">
        <v>0</v>
      </c>
      <c r="F111" s="37">
        <v>0</v>
      </c>
      <c r="G111" s="37">
        <v>0</v>
      </c>
      <c r="H111" s="37">
        <v>0</v>
      </c>
      <c r="I111" s="59">
        <v>3</v>
      </c>
      <c r="J111" s="37">
        <v>1</v>
      </c>
      <c r="K111" s="38">
        <v>0</v>
      </c>
      <c r="L111" s="57">
        <v>0</v>
      </c>
      <c r="M111" s="60">
        <v>1</v>
      </c>
      <c r="N111" s="38">
        <v>1</v>
      </c>
      <c r="O111" s="38">
        <v>0</v>
      </c>
      <c r="P111" s="57">
        <v>0</v>
      </c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58"/>
      <c r="B112" s="37">
        <v>107</v>
      </c>
      <c r="C112" s="59">
        <v>1701</v>
      </c>
      <c r="D112" s="59">
        <v>850</v>
      </c>
      <c r="E112" s="37">
        <v>135</v>
      </c>
      <c r="F112" s="37">
        <v>445</v>
      </c>
      <c r="G112" s="37">
        <v>100</v>
      </c>
      <c r="H112" s="37">
        <v>170</v>
      </c>
      <c r="I112" s="59">
        <v>631</v>
      </c>
      <c r="J112" s="37">
        <v>185</v>
      </c>
      <c r="K112" s="38">
        <v>86</v>
      </c>
      <c r="L112" s="57">
        <v>25</v>
      </c>
      <c r="M112" s="60">
        <v>535</v>
      </c>
      <c r="N112" s="38">
        <v>155</v>
      </c>
      <c r="O112" s="38">
        <v>72</v>
      </c>
      <c r="P112" s="57">
        <v>20</v>
      </c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8"/>
      <c r="B113" s="37">
        <v>108</v>
      </c>
      <c r="C113" s="59">
        <v>2609</v>
      </c>
      <c r="D113" s="59">
        <v>3112.9893000000002</v>
      </c>
      <c r="E113" s="37">
        <v>1561.5645</v>
      </c>
      <c r="F113" s="37">
        <v>1150.0851</v>
      </c>
      <c r="G113" s="37">
        <v>207.6936</v>
      </c>
      <c r="H113" s="37">
        <v>123.6461</v>
      </c>
      <c r="I113" s="59">
        <v>55</v>
      </c>
      <c r="J113" s="37">
        <v>22</v>
      </c>
      <c r="K113" s="38">
        <v>18</v>
      </c>
      <c r="L113" s="57">
        <v>3</v>
      </c>
      <c r="M113" s="60">
        <v>38</v>
      </c>
      <c r="N113" s="38">
        <v>16</v>
      </c>
      <c r="O113" s="38">
        <v>11</v>
      </c>
      <c r="P113" s="57">
        <v>3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8"/>
      <c r="B114" s="37">
        <v>109</v>
      </c>
      <c r="C114" s="59">
        <v>2211</v>
      </c>
      <c r="D114" s="59">
        <v>1299.4655</v>
      </c>
      <c r="E114" s="37">
        <v>465.88170000000002</v>
      </c>
      <c r="F114" s="37">
        <v>731.93679999999995</v>
      </c>
      <c r="G114" s="37">
        <v>42.8</v>
      </c>
      <c r="H114" s="37">
        <v>58.847000000000001</v>
      </c>
      <c r="I114" s="59">
        <v>1152</v>
      </c>
      <c r="J114" s="37">
        <v>452</v>
      </c>
      <c r="K114" s="38">
        <v>63</v>
      </c>
      <c r="L114" s="57">
        <v>13</v>
      </c>
      <c r="M114" s="60">
        <v>933</v>
      </c>
      <c r="N114" s="38">
        <v>347</v>
      </c>
      <c r="O114" s="38">
        <v>49</v>
      </c>
      <c r="P114" s="57">
        <v>9</v>
      </c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8"/>
      <c r="B115" s="37">
        <v>110</v>
      </c>
      <c r="C115" s="59">
        <v>863</v>
      </c>
      <c r="D115" s="59">
        <v>673.86590000000001</v>
      </c>
      <c r="E115" s="37">
        <v>253.125</v>
      </c>
      <c r="F115" s="37">
        <v>330.26440000000002</v>
      </c>
      <c r="G115" s="37">
        <v>26</v>
      </c>
      <c r="H115" s="37">
        <v>64.476500000000001</v>
      </c>
      <c r="I115" s="59">
        <v>470</v>
      </c>
      <c r="J115" s="37">
        <v>141</v>
      </c>
      <c r="K115" s="38">
        <v>71</v>
      </c>
      <c r="L115" s="57">
        <v>5</v>
      </c>
      <c r="M115" s="60">
        <v>384</v>
      </c>
      <c r="N115" s="38">
        <v>101</v>
      </c>
      <c r="O115" s="38">
        <v>64</v>
      </c>
      <c r="P115" s="57">
        <v>4</v>
      </c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58"/>
      <c r="B116" s="37">
        <v>111</v>
      </c>
      <c r="C116" s="59">
        <v>724</v>
      </c>
      <c r="D116" s="59">
        <v>648.54669999999999</v>
      </c>
      <c r="E116" s="37">
        <v>401.61950000000002</v>
      </c>
      <c r="F116" s="37">
        <v>124.7311</v>
      </c>
      <c r="G116" s="37">
        <v>16.666699999999999</v>
      </c>
      <c r="H116" s="37">
        <v>105.5294</v>
      </c>
      <c r="I116" s="59">
        <v>272</v>
      </c>
      <c r="J116" s="37">
        <v>192</v>
      </c>
      <c r="K116" s="38">
        <v>14</v>
      </c>
      <c r="L116" s="57">
        <v>3</v>
      </c>
      <c r="M116" s="60">
        <v>216</v>
      </c>
      <c r="N116" s="38">
        <v>149</v>
      </c>
      <c r="O116" s="38">
        <v>12</v>
      </c>
      <c r="P116" s="57">
        <v>3</v>
      </c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8"/>
      <c r="B117" s="37">
        <v>112</v>
      </c>
      <c r="C117" s="59">
        <v>899</v>
      </c>
      <c r="D117" s="59">
        <v>663.74689999999998</v>
      </c>
      <c r="E117" s="37">
        <v>296.79410000000001</v>
      </c>
      <c r="F117" s="37">
        <v>334.27010000000001</v>
      </c>
      <c r="G117" s="37">
        <v>3.98935</v>
      </c>
      <c r="H117" s="37">
        <v>28.6934</v>
      </c>
      <c r="I117" s="59">
        <v>487</v>
      </c>
      <c r="J117" s="37">
        <v>145</v>
      </c>
      <c r="K117" s="38">
        <v>9</v>
      </c>
      <c r="L117" s="57">
        <v>4</v>
      </c>
      <c r="M117" s="60">
        <v>413</v>
      </c>
      <c r="N117" s="38">
        <v>113</v>
      </c>
      <c r="O117" s="38">
        <v>8</v>
      </c>
      <c r="P117" s="57">
        <v>4</v>
      </c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8"/>
      <c r="B118" s="37">
        <v>113</v>
      </c>
      <c r="C118" s="59">
        <v>1204</v>
      </c>
      <c r="D118" s="59">
        <v>680</v>
      </c>
      <c r="E118" s="37">
        <v>125</v>
      </c>
      <c r="F118" s="37">
        <v>225</v>
      </c>
      <c r="G118" s="37">
        <v>0</v>
      </c>
      <c r="H118" s="37">
        <v>315</v>
      </c>
      <c r="I118" s="59">
        <v>658</v>
      </c>
      <c r="J118" s="37">
        <v>231</v>
      </c>
      <c r="K118" s="38">
        <v>33</v>
      </c>
      <c r="L118" s="57">
        <v>7</v>
      </c>
      <c r="M118" s="60">
        <v>554</v>
      </c>
      <c r="N118" s="38">
        <v>187</v>
      </c>
      <c r="O118" s="38">
        <v>30</v>
      </c>
      <c r="P118" s="57">
        <v>7</v>
      </c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8"/>
      <c r="B119" s="37">
        <v>114</v>
      </c>
      <c r="C119" s="59">
        <v>1940</v>
      </c>
      <c r="D119" s="59">
        <v>1272.8474000000001</v>
      </c>
      <c r="E119" s="37">
        <v>377.05720000000002</v>
      </c>
      <c r="F119" s="37">
        <v>663.29010000000005</v>
      </c>
      <c r="G119" s="37">
        <v>0</v>
      </c>
      <c r="H119" s="37">
        <v>177.50020000000001</v>
      </c>
      <c r="I119" s="59">
        <v>927</v>
      </c>
      <c r="J119" s="37">
        <v>365</v>
      </c>
      <c r="K119" s="38">
        <v>24</v>
      </c>
      <c r="L119" s="57">
        <v>12</v>
      </c>
      <c r="M119" s="60">
        <v>757</v>
      </c>
      <c r="N119" s="38">
        <v>297</v>
      </c>
      <c r="O119" s="38">
        <v>18</v>
      </c>
      <c r="P119" s="57">
        <v>10</v>
      </c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8"/>
      <c r="B120" s="37">
        <v>115</v>
      </c>
      <c r="C120" s="59">
        <v>1082</v>
      </c>
      <c r="D120" s="59">
        <v>748.26480000000004</v>
      </c>
      <c r="E120" s="37">
        <v>184.6472</v>
      </c>
      <c r="F120" s="37">
        <v>479.3467</v>
      </c>
      <c r="G120" s="37">
        <v>1.5</v>
      </c>
      <c r="H120" s="37">
        <v>82.771000000000001</v>
      </c>
      <c r="I120" s="59">
        <v>650</v>
      </c>
      <c r="J120" s="37">
        <v>120</v>
      </c>
      <c r="K120" s="38">
        <v>7</v>
      </c>
      <c r="L120" s="57">
        <v>6</v>
      </c>
      <c r="M120" s="60">
        <v>572</v>
      </c>
      <c r="N120" s="38">
        <v>103</v>
      </c>
      <c r="O120" s="38">
        <v>7</v>
      </c>
      <c r="P120" s="57">
        <v>6</v>
      </c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8"/>
      <c r="B121" s="37">
        <v>116</v>
      </c>
      <c r="C121" s="59">
        <v>1123</v>
      </c>
      <c r="D121" s="59">
        <v>951.39760000000001</v>
      </c>
      <c r="E121" s="37">
        <v>322.62090000000001</v>
      </c>
      <c r="F121" s="37">
        <v>553.54759999999999</v>
      </c>
      <c r="G121" s="37">
        <v>13.5</v>
      </c>
      <c r="H121" s="37">
        <v>61.729100000000003</v>
      </c>
      <c r="I121" s="59">
        <v>714</v>
      </c>
      <c r="J121" s="37">
        <v>198</v>
      </c>
      <c r="K121" s="38">
        <v>14</v>
      </c>
      <c r="L121" s="57">
        <v>2</v>
      </c>
      <c r="M121" s="60">
        <v>623</v>
      </c>
      <c r="N121" s="38">
        <v>161</v>
      </c>
      <c r="O121" s="38">
        <v>14</v>
      </c>
      <c r="P121" s="57">
        <v>1</v>
      </c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8"/>
      <c r="B122" s="37">
        <v>117</v>
      </c>
      <c r="C122" s="59">
        <v>693</v>
      </c>
      <c r="D122" s="59">
        <v>424.94850000000002</v>
      </c>
      <c r="E122" s="37">
        <v>63.61</v>
      </c>
      <c r="F122" s="37">
        <v>358.76710000000003</v>
      </c>
      <c r="G122" s="37">
        <v>0</v>
      </c>
      <c r="H122" s="37">
        <v>2.5714299999999999</v>
      </c>
      <c r="I122" s="59">
        <v>446</v>
      </c>
      <c r="J122" s="37">
        <v>93</v>
      </c>
      <c r="K122" s="38">
        <v>13</v>
      </c>
      <c r="L122" s="57">
        <v>5</v>
      </c>
      <c r="M122" s="60">
        <v>382</v>
      </c>
      <c r="N122" s="38">
        <v>84</v>
      </c>
      <c r="O122" s="38">
        <v>12</v>
      </c>
      <c r="P122" s="57">
        <v>4</v>
      </c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8"/>
      <c r="B123" s="37">
        <v>118</v>
      </c>
      <c r="C123" s="59">
        <v>1963</v>
      </c>
      <c r="D123" s="59">
        <v>928.65229999999997</v>
      </c>
      <c r="E123" s="37">
        <v>585.01969999999994</v>
      </c>
      <c r="F123" s="37">
        <v>287.15350000000001</v>
      </c>
      <c r="G123" s="37">
        <v>14.538500000000001</v>
      </c>
      <c r="H123" s="37">
        <v>41.940600000000003</v>
      </c>
      <c r="I123" s="59">
        <v>663</v>
      </c>
      <c r="J123" s="37">
        <v>396</v>
      </c>
      <c r="K123" s="38">
        <v>9</v>
      </c>
      <c r="L123" s="57">
        <v>18</v>
      </c>
      <c r="M123" s="60">
        <v>517</v>
      </c>
      <c r="N123" s="38">
        <v>288</v>
      </c>
      <c r="O123" s="38">
        <v>9</v>
      </c>
      <c r="P123" s="57">
        <v>15</v>
      </c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8"/>
      <c r="B124" s="37">
        <v>119</v>
      </c>
      <c r="C124" s="59">
        <v>401</v>
      </c>
      <c r="D124" s="59">
        <v>235.95140000000001</v>
      </c>
      <c r="E124" s="37">
        <v>60.441800000000001</v>
      </c>
      <c r="F124" s="37">
        <v>125.7872</v>
      </c>
      <c r="G124" s="37">
        <v>0.27777800000000002</v>
      </c>
      <c r="H124" s="37">
        <v>47.399299999999997</v>
      </c>
      <c r="I124" s="59">
        <v>262</v>
      </c>
      <c r="J124" s="37">
        <v>77</v>
      </c>
      <c r="K124" s="38">
        <v>48</v>
      </c>
      <c r="L124" s="57">
        <v>5</v>
      </c>
      <c r="M124" s="60">
        <v>231</v>
      </c>
      <c r="N124" s="38">
        <v>70</v>
      </c>
      <c r="O124" s="38">
        <v>43</v>
      </c>
      <c r="P124" s="57">
        <v>4</v>
      </c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8"/>
      <c r="B125" s="37">
        <v>120</v>
      </c>
      <c r="C125" s="59">
        <v>827</v>
      </c>
      <c r="D125" s="59">
        <v>555.91560000000004</v>
      </c>
      <c r="E125" s="37">
        <v>150.4016</v>
      </c>
      <c r="F125" s="37">
        <v>366.02</v>
      </c>
      <c r="G125" s="37">
        <v>3.3333300000000001</v>
      </c>
      <c r="H125" s="37">
        <v>33.433399999999999</v>
      </c>
      <c r="I125" s="59">
        <v>523</v>
      </c>
      <c r="J125" s="37">
        <v>138</v>
      </c>
      <c r="K125" s="38">
        <v>30</v>
      </c>
      <c r="L125" s="57">
        <v>12</v>
      </c>
      <c r="M125" s="60">
        <v>467</v>
      </c>
      <c r="N125" s="38">
        <v>115</v>
      </c>
      <c r="O125" s="38">
        <v>28</v>
      </c>
      <c r="P125" s="57">
        <v>12</v>
      </c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8"/>
      <c r="B126" s="37">
        <v>121</v>
      </c>
      <c r="C126" s="59">
        <v>1384</v>
      </c>
      <c r="D126" s="59">
        <v>760.89649999999995</v>
      </c>
      <c r="E126" s="37">
        <v>277.90280000000001</v>
      </c>
      <c r="F126" s="37">
        <v>454.18770000000001</v>
      </c>
      <c r="G126" s="37">
        <v>0</v>
      </c>
      <c r="H126" s="37">
        <v>28.806000000000001</v>
      </c>
      <c r="I126" s="59">
        <v>732</v>
      </c>
      <c r="J126" s="37">
        <v>360</v>
      </c>
      <c r="K126" s="38">
        <v>42</v>
      </c>
      <c r="L126" s="57">
        <v>8</v>
      </c>
      <c r="M126" s="60">
        <v>628</v>
      </c>
      <c r="N126" s="38">
        <v>301</v>
      </c>
      <c r="O126" s="38">
        <v>34</v>
      </c>
      <c r="P126" s="57">
        <v>8</v>
      </c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8"/>
      <c r="B127" s="37">
        <v>122</v>
      </c>
      <c r="C127" s="59">
        <v>1415</v>
      </c>
      <c r="D127" s="59">
        <v>717.32839999999999</v>
      </c>
      <c r="E127" s="37">
        <v>413.0446</v>
      </c>
      <c r="F127" s="37">
        <v>260.48270000000002</v>
      </c>
      <c r="G127" s="37">
        <v>12</v>
      </c>
      <c r="H127" s="37">
        <v>30.134499999999999</v>
      </c>
      <c r="I127" s="59">
        <v>611</v>
      </c>
      <c r="J127" s="37">
        <v>271</v>
      </c>
      <c r="K127" s="38">
        <v>31</v>
      </c>
      <c r="L127" s="57">
        <v>14</v>
      </c>
      <c r="M127" s="60">
        <v>503</v>
      </c>
      <c r="N127" s="38">
        <v>198</v>
      </c>
      <c r="O127" s="38">
        <v>28</v>
      </c>
      <c r="P127" s="57">
        <v>12</v>
      </c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8"/>
      <c r="B128" s="37">
        <v>123</v>
      </c>
      <c r="C128" s="59">
        <v>1344</v>
      </c>
      <c r="D128" s="59">
        <v>718.46889999999996</v>
      </c>
      <c r="E128" s="37">
        <v>298.97969999999998</v>
      </c>
      <c r="F128" s="37">
        <v>304.14229999999998</v>
      </c>
      <c r="G128" s="37">
        <v>45.769199999999998</v>
      </c>
      <c r="H128" s="37">
        <v>61.538400000000003</v>
      </c>
      <c r="I128" s="59">
        <v>647</v>
      </c>
      <c r="J128" s="37">
        <v>304</v>
      </c>
      <c r="K128" s="38">
        <v>37</v>
      </c>
      <c r="L128" s="57">
        <v>12</v>
      </c>
      <c r="M128" s="60">
        <v>549</v>
      </c>
      <c r="N128" s="38">
        <v>239</v>
      </c>
      <c r="O128" s="38">
        <v>29</v>
      </c>
      <c r="P128" s="57">
        <v>12</v>
      </c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8"/>
      <c r="B129" s="37">
        <v>124</v>
      </c>
      <c r="C129" s="59">
        <v>465</v>
      </c>
      <c r="D129" s="59">
        <v>334.93279999999999</v>
      </c>
      <c r="E129" s="37">
        <v>51.228400000000001</v>
      </c>
      <c r="F129" s="37">
        <v>256.24590000000001</v>
      </c>
      <c r="G129" s="37">
        <v>0</v>
      </c>
      <c r="H129" s="37">
        <v>24.615400000000001</v>
      </c>
      <c r="I129" s="59">
        <v>275</v>
      </c>
      <c r="J129" s="37">
        <v>68</v>
      </c>
      <c r="K129" s="38">
        <v>8</v>
      </c>
      <c r="L129" s="57">
        <v>0</v>
      </c>
      <c r="M129" s="60">
        <v>247</v>
      </c>
      <c r="N129" s="38">
        <v>58</v>
      </c>
      <c r="O129" s="38">
        <v>8</v>
      </c>
      <c r="P129" s="57">
        <v>0</v>
      </c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8"/>
      <c r="B130" s="37">
        <v>125</v>
      </c>
      <c r="C130" s="59">
        <v>1085</v>
      </c>
      <c r="D130" s="59">
        <v>868.56960000000004</v>
      </c>
      <c r="E130" s="37">
        <v>136.7672</v>
      </c>
      <c r="F130" s="37">
        <v>558.86149999999998</v>
      </c>
      <c r="G130" s="37">
        <v>0</v>
      </c>
      <c r="H130" s="37">
        <v>172.9408</v>
      </c>
      <c r="I130" s="59">
        <v>821</v>
      </c>
      <c r="J130" s="37">
        <v>97</v>
      </c>
      <c r="K130" s="38">
        <v>162</v>
      </c>
      <c r="L130" s="57">
        <v>4</v>
      </c>
      <c r="M130" s="60">
        <v>751</v>
      </c>
      <c r="N130" s="38">
        <v>85</v>
      </c>
      <c r="O130" s="38">
        <v>143</v>
      </c>
      <c r="P130" s="57">
        <v>3</v>
      </c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">
      <c r="A131" s="58"/>
      <c r="B131" s="37">
        <v>126</v>
      </c>
      <c r="C131" s="59">
        <v>538</v>
      </c>
      <c r="D131" s="59">
        <v>531.8777</v>
      </c>
      <c r="E131" s="37">
        <v>23.3322</v>
      </c>
      <c r="F131" s="37">
        <v>405.80239999999998</v>
      </c>
      <c r="G131" s="37">
        <v>17.5</v>
      </c>
      <c r="H131" s="37">
        <v>85.243200000000002</v>
      </c>
      <c r="I131" s="59">
        <v>424</v>
      </c>
      <c r="J131" s="37">
        <v>54</v>
      </c>
      <c r="K131" s="38">
        <v>38</v>
      </c>
      <c r="L131" s="57">
        <v>1</v>
      </c>
      <c r="M131" s="60">
        <v>393</v>
      </c>
      <c r="N131" s="38">
        <v>48</v>
      </c>
      <c r="O131" s="38">
        <v>31</v>
      </c>
      <c r="P131" s="57">
        <v>1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8"/>
      <c r="B132" s="37">
        <v>127</v>
      </c>
      <c r="C132" s="59">
        <v>968</v>
      </c>
      <c r="D132" s="59">
        <v>537.50940000000003</v>
      </c>
      <c r="E132" s="37">
        <v>50.467300000000002</v>
      </c>
      <c r="F132" s="37">
        <v>427.81360000000001</v>
      </c>
      <c r="G132" s="37">
        <v>0</v>
      </c>
      <c r="H132" s="37">
        <v>59.228400000000001</v>
      </c>
      <c r="I132" s="59">
        <v>702</v>
      </c>
      <c r="J132" s="37">
        <v>84</v>
      </c>
      <c r="K132" s="38">
        <v>152</v>
      </c>
      <c r="L132" s="57">
        <v>13</v>
      </c>
      <c r="M132" s="60">
        <v>643</v>
      </c>
      <c r="N132" s="38">
        <v>75</v>
      </c>
      <c r="O132" s="38">
        <v>143</v>
      </c>
      <c r="P132" s="57">
        <v>12</v>
      </c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8"/>
      <c r="B133" s="37">
        <v>128</v>
      </c>
      <c r="C133" s="59">
        <v>868</v>
      </c>
      <c r="D133" s="59">
        <v>859.48580000000004</v>
      </c>
      <c r="E133" s="37">
        <v>235.53270000000001</v>
      </c>
      <c r="F133" s="37">
        <v>496.1028</v>
      </c>
      <c r="G133" s="37">
        <v>0</v>
      </c>
      <c r="H133" s="37">
        <v>127.8503</v>
      </c>
      <c r="I133" s="59">
        <v>657</v>
      </c>
      <c r="J133" s="37">
        <v>121</v>
      </c>
      <c r="K133" s="38">
        <v>60</v>
      </c>
      <c r="L133" s="57">
        <v>11</v>
      </c>
      <c r="M133" s="60">
        <v>595</v>
      </c>
      <c r="N133" s="38">
        <v>112</v>
      </c>
      <c r="O133" s="38">
        <v>55</v>
      </c>
      <c r="P133" s="57">
        <v>10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8"/>
      <c r="B134" s="37">
        <v>129</v>
      </c>
      <c r="C134" s="59">
        <v>0</v>
      </c>
      <c r="D134" s="59">
        <v>0</v>
      </c>
      <c r="E134" s="37">
        <v>0</v>
      </c>
      <c r="F134" s="37">
        <v>0</v>
      </c>
      <c r="G134" s="37">
        <v>0</v>
      </c>
      <c r="H134" s="37">
        <v>0</v>
      </c>
      <c r="I134" s="59">
        <v>0</v>
      </c>
      <c r="J134" s="37">
        <v>0</v>
      </c>
      <c r="K134" s="38">
        <v>0</v>
      </c>
      <c r="L134" s="57">
        <v>0</v>
      </c>
      <c r="M134" s="60">
        <v>0</v>
      </c>
      <c r="N134" s="38">
        <v>0</v>
      </c>
      <c r="O134" s="38">
        <v>0</v>
      </c>
      <c r="P134" s="57">
        <v>0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8"/>
      <c r="B135" s="37">
        <v>130</v>
      </c>
      <c r="C135" s="59">
        <v>0</v>
      </c>
      <c r="D135" s="59">
        <v>0</v>
      </c>
      <c r="E135" s="37">
        <v>0</v>
      </c>
      <c r="F135" s="37">
        <v>0</v>
      </c>
      <c r="G135" s="37">
        <v>0</v>
      </c>
      <c r="H135" s="37">
        <v>0</v>
      </c>
      <c r="I135" s="59">
        <v>0</v>
      </c>
      <c r="J135" s="37">
        <v>0</v>
      </c>
      <c r="K135" s="38">
        <v>0</v>
      </c>
      <c r="L135" s="57">
        <v>0</v>
      </c>
      <c r="M135" s="60">
        <v>0</v>
      </c>
      <c r="N135" s="38">
        <v>0</v>
      </c>
      <c r="O135" s="38">
        <v>0</v>
      </c>
      <c r="P135" s="57">
        <v>0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58"/>
      <c r="B136" s="37">
        <v>131</v>
      </c>
      <c r="C136" s="59">
        <v>682</v>
      </c>
      <c r="D136" s="59">
        <v>626.71749999999997</v>
      </c>
      <c r="E136" s="37">
        <v>23.1876</v>
      </c>
      <c r="F136" s="37">
        <v>454.57330000000002</v>
      </c>
      <c r="G136" s="37">
        <v>15</v>
      </c>
      <c r="H136" s="37">
        <v>133.95650000000001</v>
      </c>
      <c r="I136" s="59">
        <v>525</v>
      </c>
      <c r="J136" s="37">
        <v>43</v>
      </c>
      <c r="K136" s="38">
        <v>73</v>
      </c>
      <c r="L136" s="57">
        <v>8</v>
      </c>
      <c r="M136" s="60">
        <v>473</v>
      </c>
      <c r="N136" s="38">
        <v>38</v>
      </c>
      <c r="O136" s="38">
        <v>62</v>
      </c>
      <c r="P136" s="57">
        <v>7</v>
      </c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8"/>
      <c r="B137" s="37">
        <v>132</v>
      </c>
      <c r="C137" s="59">
        <v>328</v>
      </c>
      <c r="D137" s="59">
        <v>332.56540000000001</v>
      </c>
      <c r="E137" s="37">
        <v>6.59016</v>
      </c>
      <c r="F137" s="37">
        <v>219.31100000000001</v>
      </c>
      <c r="G137" s="37">
        <v>2.4999899999999999</v>
      </c>
      <c r="H137" s="37">
        <v>104.16419999999999</v>
      </c>
      <c r="I137" s="59">
        <v>230</v>
      </c>
      <c r="J137" s="37">
        <v>23</v>
      </c>
      <c r="K137" s="38">
        <v>39</v>
      </c>
      <c r="L137" s="57">
        <v>5</v>
      </c>
      <c r="M137" s="60">
        <v>214</v>
      </c>
      <c r="N137" s="38">
        <v>20</v>
      </c>
      <c r="O137" s="38">
        <v>37</v>
      </c>
      <c r="P137" s="57">
        <v>4</v>
      </c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8"/>
      <c r="B138" s="37">
        <v>133</v>
      </c>
      <c r="C138" s="59">
        <v>1000</v>
      </c>
      <c r="D138" s="59">
        <v>820.17560000000003</v>
      </c>
      <c r="E138" s="37">
        <v>461.7509</v>
      </c>
      <c r="F138" s="37">
        <v>196.55850000000001</v>
      </c>
      <c r="G138" s="37">
        <v>33.533299999999997</v>
      </c>
      <c r="H138" s="37">
        <v>128.3329</v>
      </c>
      <c r="I138" s="59">
        <v>471</v>
      </c>
      <c r="J138" s="37">
        <v>274</v>
      </c>
      <c r="K138" s="38">
        <v>20</v>
      </c>
      <c r="L138" s="57">
        <v>7</v>
      </c>
      <c r="M138" s="60">
        <v>367</v>
      </c>
      <c r="N138" s="38">
        <v>207</v>
      </c>
      <c r="O138" s="38">
        <v>18</v>
      </c>
      <c r="P138" s="57">
        <v>7</v>
      </c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8"/>
      <c r="B139" s="37">
        <v>134</v>
      </c>
      <c r="C139" s="59">
        <v>1707</v>
      </c>
      <c r="D139" s="59">
        <v>954.05179999999996</v>
      </c>
      <c r="E139" s="37">
        <v>191.39</v>
      </c>
      <c r="F139" s="37">
        <v>721.23329999999999</v>
      </c>
      <c r="G139" s="37">
        <v>0</v>
      </c>
      <c r="H139" s="37">
        <v>41.428600000000003</v>
      </c>
      <c r="I139" s="59">
        <v>1180</v>
      </c>
      <c r="J139" s="37">
        <v>265</v>
      </c>
      <c r="K139" s="38">
        <v>126</v>
      </c>
      <c r="L139" s="57">
        <v>17</v>
      </c>
      <c r="M139" s="60">
        <v>1065</v>
      </c>
      <c r="N139" s="38">
        <v>236</v>
      </c>
      <c r="O139" s="38">
        <v>114</v>
      </c>
      <c r="P139" s="57">
        <v>15</v>
      </c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8"/>
      <c r="B140" s="37">
        <v>135</v>
      </c>
      <c r="C140" s="59">
        <v>984</v>
      </c>
      <c r="D140" s="59">
        <v>637.13289999999995</v>
      </c>
      <c r="E140" s="37">
        <v>139.1566</v>
      </c>
      <c r="F140" s="37">
        <v>438.19299999999998</v>
      </c>
      <c r="G140" s="37">
        <v>6.38889</v>
      </c>
      <c r="H140" s="37">
        <v>43.167200000000001</v>
      </c>
      <c r="I140" s="59">
        <v>694</v>
      </c>
      <c r="J140" s="37">
        <v>128</v>
      </c>
      <c r="K140" s="38">
        <v>38</v>
      </c>
      <c r="L140" s="57">
        <v>4</v>
      </c>
      <c r="M140" s="60">
        <v>616</v>
      </c>
      <c r="N140" s="38">
        <v>117</v>
      </c>
      <c r="O140" s="38">
        <v>33</v>
      </c>
      <c r="P140" s="57">
        <v>4</v>
      </c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8"/>
      <c r="B141" s="37">
        <v>136</v>
      </c>
      <c r="C141" s="59">
        <v>681</v>
      </c>
      <c r="D141" s="59">
        <v>609.10350000000005</v>
      </c>
      <c r="E141" s="37">
        <v>212.09710000000001</v>
      </c>
      <c r="F141" s="37">
        <v>390.81240000000003</v>
      </c>
      <c r="G141" s="37">
        <v>0</v>
      </c>
      <c r="H141" s="37">
        <v>6.1940200000000001</v>
      </c>
      <c r="I141" s="59">
        <v>368</v>
      </c>
      <c r="J141" s="37">
        <v>120</v>
      </c>
      <c r="K141" s="38">
        <v>22</v>
      </c>
      <c r="L141" s="57">
        <v>9</v>
      </c>
      <c r="M141" s="60">
        <v>314</v>
      </c>
      <c r="N141" s="38">
        <v>96</v>
      </c>
      <c r="O141" s="38">
        <v>18</v>
      </c>
      <c r="P141" s="57">
        <v>6</v>
      </c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8"/>
      <c r="B142" s="37">
        <v>137</v>
      </c>
      <c r="C142" s="59">
        <v>2092</v>
      </c>
      <c r="D142" s="59">
        <v>1524.4630999999999</v>
      </c>
      <c r="E142" s="37">
        <v>691.48159999999996</v>
      </c>
      <c r="F142" s="37">
        <v>163.8415</v>
      </c>
      <c r="G142" s="37">
        <v>13.589700000000001</v>
      </c>
      <c r="H142" s="37">
        <v>645.55029999999999</v>
      </c>
      <c r="I142" s="59">
        <v>995</v>
      </c>
      <c r="J142" s="37">
        <v>381</v>
      </c>
      <c r="K142" s="38">
        <v>347</v>
      </c>
      <c r="L142" s="57">
        <v>10</v>
      </c>
      <c r="M142" s="60">
        <v>766</v>
      </c>
      <c r="N142" s="38">
        <v>269</v>
      </c>
      <c r="O142" s="38">
        <v>289</v>
      </c>
      <c r="P142" s="57">
        <v>6</v>
      </c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8"/>
      <c r="B143" s="37">
        <v>138</v>
      </c>
      <c r="C143" s="59">
        <v>2132</v>
      </c>
      <c r="D143" s="59">
        <v>1114.1295</v>
      </c>
      <c r="E143" s="37">
        <v>596.61429999999996</v>
      </c>
      <c r="F143" s="37">
        <v>410.20659999999998</v>
      </c>
      <c r="G143" s="37">
        <v>21.497</v>
      </c>
      <c r="H143" s="37">
        <v>85.811599999999999</v>
      </c>
      <c r="I143" s="59">
        <v>937</v>
      </c>
      <c r="J143" s="37">
        <v>384</v>
      </c>
      <c r="K143" s="38">
        <v>47</v>
      </c>
      <c r="L143" s="57">
        <v>23</v>
      </c>
      <c r="M143" s="60">
        <v>759</v>
      </c>
      <c r="N143" s="38">
        <v>297</v>
      </c>
      <c r="O143" s="38">
        <v>40</v>
      </c>
      <c r="P143" s="57">
        <v>22</v>
      </c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58"/>
      <c r="B144" s="37">
        <v>139</v>
      </c>
      <c r="C144" s="59">
        <v>896</v>
      </c>
      <c r="D144" s="59">
        <v>903.245</v>
      </c>
      <c r="E144" s="37">
        <v>511.68349999999998</v>
      </c>
      <c r="F144" s="37">
        <v>359.4076</v>
      </c>
      <c r="G144" s="37">
        <v>0</v>
      </c>
      <c r="H144" s="37">
        <v>32.153799999999997</v>
      </c>
      <c r="I144" s="59">
        <v>415</v>
      </c>
      <c r="J144" s="37">
        <v>175</v>
      </c>
      <c r="K144" s="38">
        <v>8</v>
      </c>
      <c r="L144" s="57">
        <v>5</v>
      </c>
      <c r="M144" s="60">
        <v>344</v>
      </c>
      <c r="N144" s="38">
        <v>139</v>
      </c>
      <c r="O144" s="38">
        <v>8</v>
      </c>
      <c r="P144" s="57">
        <v>4</v>
      </c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8"/>
      <c r="B145" s="37">
        <v>140</v>
      </c>
      <c r="C145" s="59">
        <v>908</v>
      </c>
      <c r="D145" s="59">
        <v>938.97149999999999</v>
      </c>
      <c r="E145" s="37">
        <v>271.161</v>
      </c>
      <c r="F145" s="37">
        <v>599.15129999999999</v>
      </c>
      <c r="G145" s="37">
        <v>5.8823499999999997</v>
      </c>
      <c r="H145" s="37">
        <v>62.776800000000001</v>
      </c>
      <c r="I145" s="59">
        <v>605</v>
      </c>
      <c r="J145" s="37">
        <v>142</v>
      </c>
      <c r="K145" s="38">
        <v>19</v>
      </c>
      <c r="L145" s="57">
        <v>9</v>
      </c>
      <c r="M145" s="60">
        <v>534</v>
      </c>
      <c r="N145" s="38">
        <v>114</v>
      </c>
      <c r="O145" s="38">
        <v>16</v>
      </c>
      <c r="P145" s="57">
        <v>7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8"/>
      <c r="B146" s="37">
        <v>141</v>
      </c>
      <c r="C146" s="59">
        <v>1157</v>
      </c>
      <c r="D146" s="59">
        <v>882.51319999999998</v>
      </c>
      <c r="E146" s="37">
        <v>347.82650000000001</v>
      </c>
      <c r="F146" s="37">
        <v>364.17189999999999</v>
      </c>
      <c r="G146" s="37">
        <v>28.769300000000001</v>
      </c>
      <c r="H146" s="37">
        <v>141.7456</v>
      </c>
      <c r="I146" s="59">
        <v>491</v>
      </c>
      <c r="J146" s="37">
        <v>219</v>
      </c>
      <c r="K146" s="38">
        <v>25</v>
      </c>
      <c r="L146" s="57">
        <v>9</v>
      </c>
      <c r="M146" s="60">
        <v>372</v>
      </c>
      <c r="N146" s="38">
        <v>146</v>
      </c>
      <c r="O146" s="38">
        <v>19</v>
      </c>
      <c r="P146" s="57">
        <v>6</v>
      </c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8"/>
      <c r="B147" s="37">
        <v>142</v>
      </c>
      <c r="C147" s="59">
        <v>622</v>
      </c>
      <c r="D147" s="59">
        <v>472.32569999999998</v>
      </c>
      <c r="E147" s="37">
        <v>184.58879999999999</v>
      </c>
      <c r="F147" s="37">
        <v>274.39159999999998</v>
      </c>
      <c r="G147" s="37">
        <v>0</v>
      </c>
      <c r="H147" s="37">
        <v>13.3453</v>
      </c>
      <c r="I147" s="59">
        <v>460</v>
      </c>
      <c r="J147" s="37">
        <v>155</v>
      </c>
      <c r="K147" s="38">
        <v>20</v>
      </c>
      <c r="L147" s="57">
        <v>6</v>
      </c>
      <c r="M147" s="60">
        <v>407</v>
      </c>
      <c r="N147" s="38">
        <v>132</v>
      </c>
      <c r="O147" s="38">
        <v>19</v>
      </c>
      <c r="P147" s="57">
        <v>6</v>
      </c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58"/>
      <c r="B148" s="37">
        <v>143</v>
      </c>
      <c r="C148" s="59">
        <v>511</v>
      </c>
      <c r="D148" s="59">
        <v>389.30290000000002</v>
      </c>
      <c r="E148" s="37">
        <v>83.419899999999998</v>
      </c>
      <c r="F148" s="37">
        <v>299.33620000000002</v>
      </c>
      <c r="G148" s="37">
        <v>0</v>
      </c>
      <c r="H148" s="37">
        <v>6.5467599999999999</v>
      </c>
      <c r="I148" s="59">
        <v>397</v>
      </c>
      <c r="J148" s="37">
        <v>101</v>
      </c>
      <c r="K148" s="38">
        <v>14</v>
      </c>
      <c r="L148" s="57">
        <v>0</v>
      </c>
      <c r="M148" s="60">
        <v>352</v>
      </c>
      <c r="N148" s="38">
        <v>78</v>
      </c>
      <c r="O148" s="38">
        <v>10</v>
      </c>
      <c r="P148" s="57">
        <v>0</v>
      </c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58"/>
      <c r="B149" s="37">
        <v>144</v>
      </c>
      <c r="C149" s="59">
        <v>967</v>
      </c>
      <c r="D149" s="59">
        <v>681.04470000000003</v>
      </c>
      <c r="E149" s="37">
        <v>36.996000000000002</v>
      </c>
      <c r="F149" s="37">
        <v>564.47829999999999</v>
      </c>
      <c r="G149" s="37">
        <v>0</v>
      </c>
      <c r="H149" s="37">
        <v>74.570300000000003</v>
      </c>
      <c r="I149" s="59">
        <v>698</v>
      </c>
      <c r="J149" s="37">
        <v>102</v>
      </c>
      <c r="K149" s="38">
        <v>26</v>
      </c>
      <c r="L149" s="57">
        <v>3</v>
      </c>
      <c r="M149" s="60">
        <v>648</v>
      </c>
      <c r="N149" s="38">
        <v>95</v>
      </c>
      <c r="O149" s="38">
        <v>25</v>
      </c>
      <c r="P149" s="57">
        <v>2</v>
      </c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8"/>
      <c r="B150" s="37">
        <v>145</v>
      </c>
      <c r="C150" s="59">
        <v>518</v>
      </c>
      <c r="D150" s="59">
        <v>411.78590000000003</v>
      </c>
      <c r="E150" s="37">
        <v>78.876400000000004</v>
      </c>
      <c r="F150" s="37">
        <v>313.06819999999999</v>
      </c>
      <c r="G150" s="37">
        <v>1.15385</v>
      </c>
      <c r="H150" s="37">
        <v>18.6875</v>
      </c>
      <c r="I150" s="59">
        <v>381</v>
      </c>
      <c r="J150" s="37">
        <v>73</v>
      </c>
      <c r="K150" s="38">
        <v>18</v>
      </c>
      <c r="L150" s="57">
        <v>4</v>
      </c>
      <c r="M150" s="60">
        <v>346</v>
      </c>
      <c r="N150" s="38">
        <v>60</v>
      </c>
      <c r="O150" s="38">
        <v>18</v>
      </c>
      <c r="P150" s="57">
        <v>3</v>
      </c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8"/>
      <c r="B151" s="37">
        <v>146</v>
      </c>
      <c r="C151" s="59">
        <v>499</v>
      </c>
      <c r="D151" s="59">
        <v>361.52879999999999</v>
      </c>
      <c r="E151" s="37">
        <v>67.751800000000003</v>
      </c>
      <c r="F151" s="37">
        <v>270.23540000000003</v>
      </c>
      <c r="G151" s="37">
        <v>0</v>
      </c>
      <c r="H151" s="37">
        <v>22.827400000000001</v>
      </c>
      <c r="I151" s="59">
        <v>336</v>
      </c>
      <c r="J151" s="37">
        <v>63</v>
      </c>
      <c r="K151" s="38">
        <v>16</v>
      </c>
      <c r="L151" s="57">
        <v>5</v>
      </c>
      <c r="M151" s="60">
        <v>308</v>
      </c>
      <c r="N151" s="38">
        <v>53</v>
      </c>
      <c r="O151" s="38">
        <v>14</v>
      </c>
      <c r="P151" s="57">
        <v>5</v>
      </c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8"/>
      <c r="B152" s="92">
        <v>147</v>
      </c>
      <c r="C152" s="93">
        <v>404</v>
      </c>
      <c r="D152" s="93">
        <v>387.29070000000002</v>
      </c>
      <c r="E152" s="92">
        <v>64.370199999999997</v>
      </c>
      <c r="F152" s="92">
        <v>279.6662</v>
      </c>
      <c r="G152" s="92">
        <v>4.5384700000000002</v>
      </c>
      <c r="H152" s="92">
        <v>38.715800000000002</v>
      </c>
      <c r="I152" s="93">
        <v>249</v>
      </c>
      <c r="J152" s="92">
        <v>78</v>
      </c>
      <c r="K152" s="94">
        <v>14</v>
      </c>
      <c r="L152" s="57">
        <v>10</v>
      </c>
      <c r="M152" s="96">
        <v>213</v>
      </c>
      <c r="N152" s="94">
        <v>69</v>
      </c>
      <c r="O152" s="94">
        <v>11</v>
      </c>
      <c r="P152" s="57">
        <v>10</v>
      </c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70"/>
      <c r="B153" s="65"/>
      <c r="C153" s="65"/>
      <c r="D153" s="65"/>
      <c r="E153" s="65"/>
      <c r="F153" s="65"/>
      <c r="G153" s="65"/>
      <c r="H153" s="65"/>
      <c r="I153" s="70"/>
      <c r="J153" s="65"/>
      <c r="K153" s="65"/>
      <c r="L153" s="71"/>
      <c r="M153" s="70"/>
      <c r="N153" s="65"/>
      <c r="O153" s="65"/>
      <c r="P153" s="71"/>
      <c r="Q153" s="5"/>
      <c r="R153" s="5"/>
      <c r="S153" s="5"/>
      <c r="T153" s="5"/>
      <c r="U153" s="5"/>
      <c r="V153" s="5"/>
      <c r="W153" s="5"/>
      <c r="X153" s="5"/>
      <c r="Y153" s="5"/>
    </row>
    <row r="154" spans="1:25" s="98" customFormat="1" x14ac:dyDescent="0.2">
      <c r="A154" s="96"/>
      <c r="B154" s="94" t="s">
        <v>2</v>
      </c>
      <c r="C154" s="94">
        <f t="shared" ref="C154:P154" si="0">SUM(C6:C153)</f>
        <v>140190</v>
      </c>
      <c r="D154" s="94">
        <f t="shared" si="0"/>
        <v>95252.125739999989</v>
      </c>
      <c r="E154" s="94">
        <f t="shared" si="0"/>
        <v>26922.687549999999</v>
      </c>
      <c r="F154" s="94">
        <f t="shared" si="0"/>
        <v>52726.678997000003</v>
      </c>
      <c r="G154" s="94">
        <f t="shared" si="0"/>
        <v>1598.297867</v>
      </c>
      <c r="H154" s="94">
        <f t="shared" si="0"/>
        <v>13405.740901000001</v>
      </c>
      <c r="I154" s="96">
        <f t="shared" si="0"/>
        <v>77755</v>
      </c>
      <c r="J154" s="94">
        <f t="shared" si="0"/>
        <v>21299</v>
      </c>
      <c r="K154" s="94">
        <f t="shared" si="0"/>
        <v>6818</v>
      </c>
      <c r="L154" s="95">
        <f t="shared" si="0"/>
        <v>1167</v>
      </c>
      <c r="M154" s="96">
        <f t="shared" si="0"/>
        <v>67082</v>
      </c>
      <c r="N154" s="94">
        <f t="shared" si="0"/>
        <v>17100</v>
      </c>
      <c r="O154" s="94">
        <f t="shared" si="0"/>
        <v>5851</v>
      </c>
      <c r="P154" s="95">
        <f t="shared" si="0"/>
        <v>990</v>
      </c>
    </row>
  </sheetData>
  <sheetProtection sheet="1" objects="1" scenarios="1" selectLockedCells="1"/>
  <protectedRanges>
    <protectedRange sqref="A6:A152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zoomScaleNormal="100" workbookViewId="0">
      <selection activeCell="A3" sqref="A3:K4"/>
    </sheetView>
  </sheetViews>
  <sheetFormatPr defaultColWidth="9.140625" defaultRowHeight="12.75" x14ac:dyDescent="0.2"/>
  <cols>
    <col min="1" max="1" width="11.5703125" style="43" customWidth="1"/>
    <col min="2" max="2" width="13.7109375" style="43" customWidth="1"/>
    <col min="3" max="4" width="6.28515625" style="43" bestFit="1" customWidth="1"/>
    <col min="5" max="8" width="6.28515625" style="43" customWidth="1"/>
    <col min="9" max="9" width="9.7109375" style="43" bestFit="1" customWidth="1"/>
    <col min="10" max="10" width="9.85546875" style="43" bestFit="1" customWidth="1"/>
    <col min="11" max="11" width="8.85546875" style="43" customWidth="1"/>
    <col min="12" max="12" width="10.140625" style="43" bestFit="1" customWidth="1"/>
    <col min="13" max="13" width="8" style="43" bestFit="1" customWidth="1"/>
    <col min="14" max="14" width="10.140625" style="43" bestFit="1" customWidth="1"/>
    <col min="15" max="15" width="8" style="43" bestFit="1" customWidth="1"/>
    <col min="16" max="16" width="8" style="43" customWidth="1"/>
    <col min="17" max="17" width="10.140625" style="43" bestFit="1" customWidth="1"/>
    <col min="18" max="18" width="8" style="43" customWidth="1"/>
    <col min="19" max="19" width="9.85546875" style="43" bestFit="1" customWidth="1"/>
    <col min="20" max="20" width="8" style="43" customWidth="1"/>
    <col min="21" max="21" width="8" style="43" bestFit="1" customWidth="1"/>
    <col min="22" max="22" width="8" style="43" customWidth="1"/>
    <col min="23" max="23" width="13.140625" style="43" customWidth="1"/>
    <col min="24" max="25" width="8" style="43" bestFit="1" customWidth="1"/>
    <col min="26" max="26" width="8" style="43" customWidth="1"/>
    <col min="27" max="27" width="10.140625" style="43" bestFit="1" customWidth="1"/>
    <col min="28" max="28" width="6.42578125" style="43" bestFit="1" customWidth="1"/>
    <col min="29" max="29" width="9.140625" style="43" bestFit="1" customWidth="1"/>
    <col min="30" max="30" width="7.42578125" style="43" bestFit="1" customWidth="1"/>
    <col min="31" max="31" width="6.85546875" style="43" bestFit="1" customWidth="1"/>
    <col min="32" max="32" width="5.42578125" style="43" bestFit="1" customWidth="1"/>
    <col min="33" max="16384" width="9.140625" style="43"/>
  </cols>
  <sheetData>
    <row r="1" spans="1:22" s="48" customFormat="1" ht="15" x14ac:dyDescent="0.25">
      <c r="A1" s="47" t="s">
        <v>0</v>
      </c>
      <c r="B1" s="47"/>
      <c r="K1" s="49" t="s">
        <v>29</v>
      </c>
      <c r="L1" s="50">
        <f>J8/H7</f>
        <v>23365</v>
      </c>
    </row>
    <row r="2" spans="1:22" s="48" customFormat="1" ht="15" x14ac:dyDescent="0.25">
      <c r="A2" s="47" t="s">
        <v>54</v>
      </c>
      <c r="B2" s="47"/>
    </row>
    <row r="3" spans="1:22" s="48" customFormat="1" ht="15" x14ac:dyDescent="0.25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22" s="48" customFormat="1" ht="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22" s="45" customFormat="1" ht="13.5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2" ht="13.5" thickBot="1" x14ac:dyDescent="0.25">
      <c r="C6" s="122" t="s">
        <v>26</v>
      </c>
      <c r="D6" s="123"/>
      <c r="E6" s="123"/>
      <c r="F6" s="123"/>
      <c r="G6" s="123"/>
      <c r="H6" s="123"/>
      <c r="I6" s="123"/>
      <c r="J6" s="123"/>
      <c r="K6" s="124" t="s">
        <v>28</v>
      </c>
      <c r="L6" s="125"/>
      <c r="M6" s="125"/>
      <c r="N6" s="125"/>
      <c r="O6" s="125"/>
      <c r="P6" s="125"/>
      <c r="Q6" s="125"/>
      <c r="R6" s="126"/>
      <c r="S6" s="45"/>
      <c r="T6" s="45"/>
      <c r="U6" s="45"/>
      <c r="V6" s="45"/>
    </row>
    <row r="7" spans="1:22" ht="13.5" thickBot="1" x14ac:dyDescent="0.25">
      <c r="A7" s="6" t="s">
        <v>25</v>
      </c>
      <c r="B7" s="6" t="s">
        <v>24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75">
        <v>6</v>
      </c>
      <c r="I7" s="30" t="s">
        <v>1</v>
      </c>
      <c r="J7" s="30" t="s">
        <v>2</v>
      </c>
      <c r="K7" s="83">
        <f t="shared" ref="K7:P7" si="0">C7</f>
        <v>1</v>
      </c>
      <c r="L7" s="84">
        <f t="shared" si="0"/>
        <v>2</v>
      </c>
      <c r="M7" s="84">
        <f t="shared" si="0"/>
        <v>3</v>
      </c>
      <c r="N7" s="84">
        <f t="shared" si="0"/>
        <v>4</v>
      </c>
      <c r="O7" s="84">
        <f t="shared" si="0"/>
        <v>5</v>
      </c>
      <c r="P7" s="85">
        <f t="shared" si="0"/>
        <v>6</v>
      </c>
      <c r="Q7" s="86" t="s">
        <v>1</v>
      </c>
      <c r="R7" s="86" t="s">
        <v>2</v>
      </c>
    </row>
    <row r="8" spans="1:22" ht="12.75" customHeight="1" x14ac:dyDescent="0.2">
      <c r="A8" s="99" t="s">
        <v>14</v>
      </c>
      <c r="B8" s="31" t="s">
        <v>13</v>
      </c>
      <c r="C8" s="8">
        <f>SUMIF(Assignments!$A$6:$A$152,"=1",Assignments!$C$6:$C$152)</f>
        <v>0</v>
      </c>
      <c r="D8" s="9">
        <f>SUMIF(Assignments!$A$6:$A$152,"=2",Assignments!$C$6:$C$152)</f>
        <v>0</v>
      </c>
      <c r="E8" s="9">
        <f>SUMIF(Assignments!$A$6:$A$152,"=3",Assignments!$C$6:$C$152)</f>
        <v>0</v>
      </c>
      <c r="F8" s="9">
        <f>SUMIF(Assignments!$A$6:$A$152,"=4",Assignments!$C$6:$C$152)</f>
        <v>0</v>
      </c>
      <c r="G8" s="9">
        <f>SUMIF(Assignments!$A$6:$A$152,"=5",Assignments!$C$6:$C$152)</f>
        <v>0</v>
      </c>
      <c r="H8" s="76">
        <f>SUMIF(Assignments!$A$6:$A$152,"=6",Assignments!$C$6:$C$152)</f>
        <v>0</v>
      </c>
      <c r="I8" s="10">
        <f>J8-SUM(C8:H8)</f>
        <v>140190</v>
      </c>
      <c r="J8" s="10">
        <f>Assignments!C154</f>
        <v>140190</v>
      </c>
      <c r="K8" s="11"/>
      <c r="L8" s="12"/>
      <c r="M8" s="12"/>
      <c r="N8" s="12"/>
      <c r="O8" s="12"/>
      <c r="P8" s="79"/>
      <c r="Q8" s="40"/>
      <c r="R8" s="13"/>
      <c r="T8" s="7"/>
    </row>
    <row r="9" spans="1:22" ht="26.25" thickBot="1" x14ac:dyDescent="0.25">
      <c r="A9" s="100"/>
      <c r="B9" s="32" t="s">
        <v>27</v>
      </c>
      <c r="C9" s="14">
        <f t="shared" ref="C9:H9" si="1">C8-$L$1</f>
        <v>-23365</v>
      </c>
      <c r="D9" s="15">
        <f t="shared" si="1"/>
        <v>-23365</v>
      </c>
      <c r="E9" s="15">
        <f t="shared" si="1"/>
        <v>-23365</v>
      </c>
      <c r="F9" s="15">
        <f t="shared" si="1"/>
        <v>-23365</v>
      </c>
      <c r="G9" s="15">
        <f t="shared" si="1"/>
        <v>-23365</v>
      </c>
      <c r="H9" s="77">
        <f t="shared" si="1"/>
        <v>-23365</v>
      </c>
      <c r="I9" s="16"/>
      <c r="J9" s="16">
        <f>MAX(C9:G9)-MIN(C9:G9)</f>
        <v>0</v>
      </c>
      <c r="K9" s="73">
        <f t="shared" ref="K9:P9" si="2">C9/$L$1</f>
        <v>-1</v>
      </c>
      <c r="L9" s="74">
        <f t="shared" si="2"/>
        <v>-1</v>
      </c>
      <c r="M9" s="74">
        <f t="shared" si="2"/>
        <v>-1</v>
      </c>
      <c r="N9" s="74">
        <f t="shared" si="2"/>
        <v>-1</v>
      </c>
      <c r="O9" s="74">
        <f t="shared" si="2"/>
        <v>-1</v>
      </c>
      <c r="P9" s="80">
        <f t="shared" si="2"/>
        <v>-1</v>
      </c>
      <c r="Q9" s="41"/>
      <c r="R9" s="27">
        <f>J9/$L$1</f>
        <v>0</v>
      </c>
      <c r="T9" s="7"/>
    </row>
    <row r="10" spans="1:22" x14ac:dyDescent="0.2">
      <c r="A10" s="121" t="s">
        <v>17</v>
      </c>
      <c r="B10" s="31" t="s">
        <v>15</v>
      </c>
      <c r="C10" s="8">
        <f>SUMIF(Assignments!$A$6:$A$152,"=1",Assignments!$D$6:$D$152)</f>
        <v>0</v>
      </c>
      <c r="D10" s="9">
        <f>SUMIF(Assignments!$A$6:$A$152,"=2",Assignments!$D$6:$D$152)</f>
        <v>0</v>
      </c>
      <c r="E10" s="9">
        <f>SUMIF(Assignments!$A$6:$A$152,"=3",Assignments!$D$6:$D$152)</f>
        <v>0</v>
      </c>
      <c r="F10" s="9">
        <f>SUMIF(Assignments!$A$6:$A$152,"=4",Assignments!$D$6:$D$152)</f>
        <v>0</v>
      </c>
      <c r="G10" s="9">
        <f>SUMIF(Assignments!$A$6:$A$152,"=5",Assignments!$D$6:$D$152)</f>
        <v>0</v>
      </c>
      <c r="H10" s="76">
        <f>SUMIF(Assignments!$A$6:$A$152,"=6",Assignments!$D$6:$D$152)</f>
        <v>0</v>
      </c>
      <c r="I10" s="10">
        <f t="shared" ref="I10:I22" si="3">J10-SUM(C10:H10)</f>
        <v>95252.125739999989</v>
      </c>
      <c r="J10" s="109">
        <f>Assignments!D154</f>
        <v>95252.125739999989</v>
      </c>
      <c r="K10" s="11"/>
      <c r="L10" s="12"/>
      <c r="M10" s="12"/>
      <c r="N10" s="12"/>
      <c r="O10" s="12"/>
      <c r="P10" s="79"/>
      <c r="Q10" s="42"/>
      <c r="R10" s="26"/>
      <c r="T10" s="7"/>
    </row>
    <row r="11" spans="1:22" x14ac:dyDescent="0.2">
      <c r="A11" s="119"/>
      <c r="B11" s="33" t="s">
        <v>19</v>
      </c>
      <c r="C11" s="14">
        <f>SUMIF(Assignments!$A$6:$A$152,"=1",Assignments!$E$6:$E$152)</f>
        <v>0</v>
      </c>
      <c r="D11" s="15">
        <f>SUMIF(Assignments!$A$6:$A$152,"=2",Assignments!$E$6:$E$152)</f>
        <v>0</v>
      </c>
      <c r="E11" s="15">
        <f>SUMIF(Assignments!$A$6:$A$152,"=3",Assignments!$E$6:$E$152)</f>
        <v>0</v>
      </c>
      <c r="F11" s="15">
        <f>SUMIF(Assignments!$A$6:$A$152,"=4",Assignments!$E$6:$E$152)</f>
        <v>0</v>
      </c>
      <c r="G11" s="15">
        <f>SUMIF(Assignments!$A$6:$A$152,"=5",Assignments!$E$6:$E$152)</f>
        <v>0</v>
      </c>
      <c r="H11" s="77">
        <f>SUMIF(Assignments!$A$6:$A$152,"=6",Assignments!$E$6:$E$152)</f>
        <v>0</v>
      </c>
      <c r="I11" s="16">
        <f t="shared" si="3"/>
        <v>26922.687549999999</v>
      </c>
      <c r="J11" s="52">
        <f>Assignments!E154</f>
        <v>26922.687549999999</v>
      </c>
      <c r="K11" s="17" t="e">
        <f t="shared" ref="K11:P14" si="4">C11/C$10</f>
        <v>#DIV/0!</v>
      </c>
      <c r="L11" s="18" t="e">
        <f t="shared" si="4"/>
        <v>#DIV/0!</v>
      </c>
      <c r="M11" s="18" t="e">
        <f t="shared" si="4"/>
        <v>#DIV/0!</v>
      </c>
      <c r="N11" s="18" t="e">
        <f t="shared" si="4"/>
        <v>#DIV/0!</v>
      </c>
      <c r="O11" s="18" t="e">
        <f t="shared" si="4"/>
        <v>#DIV/0!</v>
      </c>
      <c r="P11" s="81" t="e">
        <f t="shared" si="4"/>
        <v>#DIV/0!</v>
      </c>
      <c r="Q11" s="41">
        <f>IF(I11&gt;0,I11/I$8,"")</f>
        <v>0.19204427954918324</v>
      </c>
      <c r="R11" s="19">
        <f>J11/J$10</f>
        <v>0.28264657970456336</v>
      </c>
      <c r="T11" s="7"/>
    </row>
    <row r="12" spans="1:22" x14ac:dyDescent="0.2">
      <c r="A12" s="119"/>
      <c r="B12" s="33" t="s">
        <v>20</v>
      </c>
      <c r="C12" s="14">
        <f>SUMIF(Assignments!$A$6:$A$152,"=1",Assignments!$F$6:$F$152)</f>
        <v>0</v>
      </c>
      <c r="D12" s="15">
        <f>SUMIF(Assignments!$A$6:$A$152,"=2",Assignments!$F$6:$F$152)</f>
        <v>0</v>
      </c>
      <c r="E12" s="15">
        <f>SUMIF(Assignments!$A$6:$A$152,"=3",Assignments!$F$6:$F$152)</f>
        <v>0</v>
      </c>
      <c r="F12" s="15">
        <f>SUMIF(Assignments!$A$6:$A$152,"=4",Assignments!$F$6:$F$152)</f>
        <v>0</v>
      </c>
      <c r="G12" s="15">
        <f>SUMIF(Assignments!$A$6:$A$152,"=5",Assignments!$F$6:$F$152)</f>
        <v>0</v>
      </c>
      <c r="H12" s="77">
        <f>SUMIF(Assignments!$A$6:$A$152,"=6",Assignments!$F$6:$F$152)</f>
        <v>0</v>
      </c>
      <c r="I12" s="16">
        <f t="shared" si="3"/>
        <v>52726.678997000003</v>
      </c>
      <c r="J12" s="52">
        <f>Assignments!F154</f>
        <v>52726.678997000003</v>
      </c>
      <c r="K12" s="17" t="e">
        <f t="shared" si="4"/>
        <v>#DIV/0!</v>
      </c>
      <c r="L12" s="18" t="e">
        <f t="shared" si="4"/>
        <v>#DIV/0!</v>
      </c>
      <c r="M12" s="18" t="e">
        <f t="shared" si="4"/>
        <v>#DIV/0!</v>
      </c>
      <c r="N12" s="18" t="e">
        <f t="shared" si="4"/>
        <v>#DIV/0!</v>
      </c>
      <c r="O12" s="18" t="e">
        <f t="shared" si="4"/>
        <v>#DIV/0!</v>
      </c>
      <c r="P12" s="81" t="e">
        <f t="shared" si="4"/>
        <v>#DIV/0!</v>
      </c>
      <c r="Q12" s="41">
        <f>IF(I12&gt;0,I12/I$8,"")</f>
        <v>0.37610870245381273</v>
      </c>
      <c r="R12" s="19">
        <f>J12/J$10</f>
        <v>0.5535485805421565</v>
      </c>
      <c r="T12" s="7"/>
    </row>
    <row r="13" spans="1:22" x14ac:dyDescent="0.2">
      <c r="A13" s="119"/>
      <c r="B13" s="33" t="s">
        <v>42</v>
      </c>
      <c r="C13" s="14">
        <f>SUMIF(Assignments!$A$6:$A$152,"=1",Assignments!$G$6:$G$152)</f>
        <v>0</v>
      </c>
      <c r="D13" s="15">
        <f>SUMIF(Assignments!$A$6:$A$152,"=2",Assignments!$G$6:$G$152)</f>
        <v>0</v>
      </c>
      <c r="E13" s="15">
        <f>SUMIF(Assignments!$A$6:$A$152,"=3",Assignments!$G$6:$G$152)</f>
        <v>0</v>
      </c>
      <c r="F13" s="15">
        <f>SUMIF(Assignments!$A$6:$A$152,"=4",Assignments!$G$6:$G$152)</f>
        <v>0</v>
      </c>
      <c r="G13" s="15">
        <f>SUMIF(Assignments!$A$6:$A$152,"=5",Assignments!$G$6:$G$152)</f>
        <v>0</v>
      </c>
      <c r="H13" s="77">
        <f>SUMIF(Assignments!$A$6:$A$152,"=6",Assignments!$G$6:$G$152)</f>
        <v>0</v>
      </c>
      <c r="I13" s="16">
        <f t="shared" si="3"/>
        <v>1598.297867</v>
      </c>
      <c r="J13" s="52">
        <f>Assignments!G154</f>
        <v>1598.297867</v>
      </c>
      <c r="K13" s="17" t="e">
        <f t="shared" si="4"/>
        <v>#DIV/0!</v>
      </c>
      <c r="L13" s="18" t="e">
        <f t="shared" si="4"/>
        <v>#DIV/0!</v>
      </c>
      <c r="M13" s="18" t="e">
        <f t="shared" si="4"/>
        <v>#DIV/0!</v>
      </c>
      <c r="N13" s="18" t="e">
        <f t="shared" si="4"/>
        <v>#DIV/0!</v>
      </c>
      <c r="O13" s="18" t="e">
        <f t="shared" si="4"/>
        <v>#DIV/0!</v>
      </c>
      <c r="P13" s="81" t="e">
        <f t="shared" si="4"/>
        <v>#DIV/0!</v>
      </c>
      <c r="Q13" s="41">
        <f>IF(I13&gt;0,I13/I$8,"")</f>
        <v>1.1400940630572794E-2</v>
      </c>
      <c r="R13" s="19">
        <f>J13/J$10</f>
        <v>1.6779655620103542E-2</v>
      </c>
      <c r="T13" s="7"/>
    </row>
    <row r="14" spans="1:22" ht="13.5" thickBot="1" x14ac:dyDescent="0.25">
      <c r="A14" s="120"/>
      <c r="B14" s="34" t="s">
        <v>21</v>
      </c>
      <c r="C14" s="20">
        <f>SUMIF(Assignments!$A$6:$A$152,"=1",Assignments!$H$6:$H$152)</f>
        <v>0</v>
      </c>
      <c r="D14" s="21">
        <f>SUMIF(Assignments!$A$6:$A$152,"=2",Assignments!$H$6:$H$152)</f>
        <v>0</v>
      </c>
      <c r="E14" s="21">
        <f>SUMIF(Assignments!$A$6:$A$152,"=3",Assignments!$H$6:$H$152)</f>
        <v>0</v>
      </c>
      <c r="F14" s="21">
        <f>SUMIF(Assignments!$A$6:$A$152,"=4",Assignments!$H$6:$H$152)</f>
        <v>0</v>
      </c>
      <c r="G14" s="21">
        <f>SUMIF(Assignments!$A$6:$A$152,"=5",Assignments!$H$6:$H$152)</f>
        <v>0</v>
      </c>
      <c r="H14" s="78">
        <f>SUMIF(Assignments!$A$6:$A$152,"=6",Assignments!$H$6:$H$152)</f>
        <v>0</v>
      </c>
      <c r="I14" s="22">
        <f t="shared" si="3"/>
        <v>13405.740901000001</v>
      </c>
      <c r="J14" s="53">
        <f>Assignments!H154</f>
        <v>13405.740901000001</v>
      </c>
      <c r="K14" s="23" t="e">
        <f t="shared" si="4"/>
        <v>#DIV/0!</v>
      </c>
      <c r="L14" s="24" t="e">
        <f t="shared" si="4"/>
        <v>#DIV/0!</v>
      </c>
      <c r="M14" s="24" t="e">
        <f t="shared" si="4"/>
        <v>#DIV/0!</v>
      </c>
      <c r="N14" s="24" t="e">
        <f t="shared" si="4"/>
        <v>#DIV/0!</v>
      </c>
      <c r="O14" s="24" t="e">
        <f t="shared" si="4"/>
        <v>#DIV/0!</v>
      </c>
      <c r="P14" s="82" t="e">
        <f t="shared" si="4"/>
        <v>#DIV/0!</v>
      </c>
      <c r="Q14" s="35">
        <f>IF(I14&gt;0,I14/I$8,"")</f>
        <v>9.5625514665810693E-2</v>
      </c>
      <c r="R14" s="25">
        <f>J14/J$10</f>
        <v>0.14073954567263186</v>
      </c>
      <c r="T14" s="7"/>
    </row>
    <row r="15" spans="1:22" x14ac:dyDescent="0.2">
      <c r="A15" s="118" t="s">
        <v>49</v>
      </c>
      <c r="B15" s="101" t="s">
        <v>30</v>
      </c>
      <c r="C15" s="102">
        <f>SUMIF(Assignments!$A$6:$A$152,"=1",Assignments!$I$6:$I$152)</f>
        <v>0</v>
      </c>
      <c r="D15" s="103">
        <f>SUMIF(Assignments!$A$6:$A$152,"=2",Assignments!$I$6:$I$152)</f>
        <v>0</v>
      </c>
      <c r="E15" s="103">
        <f>SUMIF(Assignments!$A$6:$A$152,"=3",Assignments!$I$6:$I$152)</f>
        <v>0</v>
      </c>
      <c r="F15" s="103">
        <f>SUMIF(Assignments!$A$6:$A$152,"=4",Assignments!$I$6:$I$152)</f>
        <v>0</v>
      </c>
      <c r="G15" s="103">
        <f>SUMIF(Assignments!$A$6:$A$152,"=5",Assignments!$I$6:$I$152)</f>
        <v>0</v>
      </c>
      <c r="H15" s="104">
        <f>SUMIF(Assignments!$A$6:$A$152,"=6",Assignments!$I$6:$I$152)</f>
        <v>0</v>
      </c>
      <c r="I15" s="105">
        <f t="shared" si="3"/>
        <v>77755</v>
      </c>
      <c r="J15" s="51">
        <f>Assignments!I154</f>
        <v>77755</v>
      </c>
      <c r="K15" s="106"/>
      <c r="L15" s="107"/>
      <c r="M15" s="107"/>
      <c r="N15" s="107"/>
      <c r="O15" s="107"/>
      <c r="P15" s="81"/>
      <c r="Q15" s="41"/>
      <c r="R15" s="108"/>
      <c r="T15" s="7"/>
    </row>
    <row r="16" spans="1:22" s="46" customFormat="1" x14ac:dyDescent="0.2">
      <c r="A16" s="119"/>
      <c r="B16" s="33" t="s">
        <v>32</v>
      </c>
      <c r="C16" s="14">
        <f>SUMIF(Assignments!$A$6:$A$152,"=1",Assignments!$J$6:$J$152)</f>
        <v>0</v>
      </c>
      <c r="D16" s="15">
        <f>SUMIF(Assignments!$A$6:$A$152,"=2",Assignments!$J$6:$J$152)</f>
        <v>0</v>
      </c>
      <c r="E16" s="15">
        <f>SUMIF(Assignments!$A$6:$A$152,"=3",Assignments!$J$6:$J$152)</f>
        <v>0</v>
      </c>
      <c r="F16" s="15">
        <f>SUMIF(Assignments!$A$6:$A$152,"=4",Assignments!$J$6:$J$152)</f>
        <v>0</v>
      </c>
      <c r="G16" s="15">
        <f>SUMIF(Assignments!$A$6:$A$152,"=5",Assignments!$J$6:$J$152)</f>
        <v>0</v>
      </c>
      <c r="H16" s="77">
        <f>SUMIF(Assignments!$A$6:$A$152,"=6",Assignments!$J$6:$J$152)</f>
        <v>0</v>
      </c>
      <c r="I16" s="16">
        <f t="shared" si="3"/>
        <v>21299</v>
      </c>
      <c r="J16" s="51">
        <f>Assignments!J154</f>
        <v>21299</v>
      </c>
      <c r="K16" s="17" t="e">
        <f t="shared" ref="K16:P18" si="5">C16/C$15</f>
        <v>#DIV/0!</v>
      </c>
      <c r="L16" s="18" t="e">
        <f t="shared" si="5"/>
        <v>#DIV/0!</v>
      </c>
      <c r="M16" s="18" t="e">
        <f t="shared" si="5"/>
        <v>#DIV/0!</v>
      </c>
      <c r="N16" s="18" t="e">
        <f t="shared" si="5"/>
        <v>#DIV/0!</v>
      </c>
      <c r="O16" s="18" t="e">
        <f t="shared" si="5"/>
        <v>#DIV/0!</v>
      </c>
      <c r="P16" s="81" t="e">
        <f t="shared" si="5"/>
        <v>#DIV/0!</v>
      </c>
      <c r="Q16" s="41">
        <f>IF(I16&gt;0,I16/I$8,"")</f>
        <v>0.15192952421713388</v>
      </c>
      <c r="R16" s="19">
        <f>J16/J$15</f>
        <v>0.27392450646260691</v>
      </c>
      <c r="T16" s="7"/>
    </row>
    <row r="17" spans="1:28" x14ac:dyDescent="0.2">
      <c r="A17" s="119"/>
      <c r="B17" s="33" t="s">
        <v>16</v>
      </c>
      <c r="C17" s="14">
        <f>SUMIF(Assignments!$A$6:$A$152,"=1",Assignments!$K$6:$K$152)</f>
        <v>0</v>
      </c>
      <c r="D17" s="15">
        <f>SUMIF(Assignments!$A$6:$A$152,"=2",Assignments!$K$6:$K$152)</f>
        <v>0</v>
      </c>
      <c r="E17" s="15">
        <f>SUMIF(Assignments!$A$6:$A$152,"=3",Assignments!$K$6:$K$152)</f>
        <v>0</v>
      </c>
      <c r="F17" s="15">
        <f>SUMIF(Assignments!$A$6:$A$152,"=4",Assignments!$K$6:$K$152)</f>
        <v>0</v>
      </c>
      <c r="G17" s="15">
        <f>SUMIF(Assignments!$A$6:$A$152,"=5",Assignments!$K$6:$K$152)</f>
        <v>0</v>
      </c>
      <c r="H17" s="77">
        <f>SUMIF(Assignments!$A$6:$A$152,"=6",Assignments!$K$6:$K$152)</f>
        <v>0</v>
      </c>
      <c r="I17" s="16">
        <f t="shared" si="3"/>
        <v>6818</v>
      </c>
      <c r="J17" s="51">
        <f>Assignments!K154</f>
        <v>6818</v>
      </c>
      <c r="K17" s="17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si="5"/>
        <v>#DIV/0!</v>
      </c>
      <c r="O17" s="18" t="e">
        <f t="shared" si="5"/>
        <v>#DIV/0!</v>
      </c>
      <c r="P17" s="81" t="e">
        <f t="shared" si="5"/>
        <v>#DIV/0!</v>
      </c>
      <c r="Q17" s="41">
        <f>IF(I17&gt;0,I17/I$8,"")</f>
        <v>4.8633996718738852E-2</v>
      </c>
      <c r="R17" s="19">
        <f>J17/J$15</f>
        <v>8.7685679377531994E-2</v>
      </c>
      <c r="T17" s="7"/>
    </row>
    <row r="18" spans="1:28" ht="13.5" thickBot="1" x14ac:dyDescent="0.25">
      <c r="A18" s="120"/>
      <c r="B18" s="34" t="s">
        <v>52</v>
      </c>
      <c r="C18" s="20">
        <f>SUMIF(Assignments!$A$6:$A$152,"=1",Assignments!$L$6:$L$152)</f>
        <v>0</v>
      </c>
      <c r="D18" s="21">
        <f>SUMIF(Assignments!$A$6:$A$152,"=2",Assignments!$L$6:$L$152)</f>
        <v>0</v>
      </c>
      <c r="E18" s="21">
        <f>SUMIF(Assignments!$A$6:$A$152,"=3",Assignments!$L$6:$L$152)</f>
        <v>0</v>
      </c>
      <c r="F18" s="21">
        <f>SUMIF(Assignments!$A$6:$A$152,"=4",Assignments!$L$6:$L$152)</f>
        <v>0</v>
      </c>
      <c r="G18" s="21">
        <f>SUMIF(Assignments!$A$6:$A$152,"=5",Assignments!$L$6:$L$152)</f>
        <v>0</v>
      </c>
      <c r="H18" s="78">
        <f>SUMIF(Assignments!$A$6:$A$152,"=6",Assignments!$L$6:$L$152)</f>
        <v>0</v>
      </c>
      <c r="I18" s="22">
        <f t="shared" si="3"/>
        <v>1167</v>
      </c>
      <c r="J18" s="51">
        <f>Assignments!L154</f>
        <v>1167</v>
      </c>
      <c r="K18" s="23" t="e">
        <f t="shared" si="5"/>
        <v>#DIV/0!</v>
      </c>
      <c r="L18" s="24" t="e">
        <f t="shared" si="5"/>
        <v>#DIV/0!</v>
      </c>
      <c r="M18" s="24" t="e">
        <f t="shared" si="5"/>
        <v>#DIV/0!</v>
      </c>
      <c r="N18" s="24" t="e">
        <f t="shared" si="5"/>
        <v>#DIV/0!</v>
      </c>
      <c r="O18" s="24" t="e">
        <f t="shared" si="5"/>
        <v>#DIV/0!</v>
      </c>
      <c r="P18" s="81" t="e">
        <f t="shared" si="5"/>
        <v>#DIV/0!</v>
      </c>
      <c r="Q18" s="41">
        <f>IF(I18&gt;0,I18/I$8,"")</f>
        <v>8.3244168628290177E-3</v>
      </c>
      <c r="R18" s="25">
        <f>J18/J$15</f>
        <v>1.5008681113754743E-2</v>
      </c>
      <c r="T18" s="7"/>
    </row>
    <row r="19" spans="1:28" x14ac:dyDescent="0.2">
      <c r="A19" s="121" t="s">
        <v>50</v>
      </c>
      <c r="B19" s="31" t="s">
        <v>31</v>
      </c>
      <c r="C19" s="8">
        <f>SUMIF(Assignments!$A$6:$A$152,"=1",Assignments!$M$6:$M$152)</f>
        <v>0</v>
      </c>
      <c r="D19" s="9">
        <f>SUMIF(Assignments!$A$6:$A$152,"=2",Assignments!$M$6:$M$152)</f>
        <v>0</v>
      </c>
      <c r="E19" s="9">
        <f>SUMIF(Assignments!$A$6:$A$152,"=3",Assignments!$M$6:$M$152)</f>
        <v>0</v>
      </c>
      <c r="F19" s="9">
        <f>SUMIF(Assignments!$A$6:$A$152,"=4",Assignments!$M$6:$M$152)</f>
        <v>0</v>
      </c>
      <c r="G19" s="9">
        <f>SUMIF(Assignments!$A$6:$A$152,"=5",Assignments!$M$6:$M$152)</f>
        <v>0</v>
      </c>
      <c r="H19" s="76">
        <f>SUMIF(Assignments!$A$6:$A$152,"=6",Assignments!$M$6:$M$152)</f>
        <v>0</v>
      </c>
      <c r="I19" s="10">
        <f t="shared" si="3"/>
        <v>67082</v>
      </c>
      <c r="J19" s="54">
        <f>Assignments!M154</f>
        <v>67082</v>
      </c>
      <c r="K19" s="11"/>
      <c r="L19" s="12"/>
      <c r="M19" s="12"/>
      <c r="N19" s="12"/>
      <c r="O19" s="12"/>
      <c r="P19" s="79"/>
      <c r="Q19" s="42"/>
      <c r="R19" s="26"/>
      <c r="T19" s="7"/>
    </row>
    <row r="20" spans="1:28" x14ac:dyDescent="0.2">
      <c r="A20" s="119"/>
      <c r="B20" s="33" t="s">
        <v>32</v>
      </c>
      <c r="C20" s="14">
        <f>SUMIF(Assignments!$A$6:$A$152,"=1",Assignments!$N$6:$N$152)</f>
        <v>0</v>
      </c>
      <c r="D20" s="15">
        <f>SUMIF(Assignments!$A$6:$A$152,"=2",Assignments!$N$6:$N$152)</f>
        <v>0</v>
      </c>
      <c r="E20" s="15">
        <f>SUMIF(Assignments!$A$6:$A$152,"=3",Assignments!$N$6:$N$152)</f>
        <v>0</v>
      </c>
      <c r="F20" s="15">
        <f>SUMIF(Assignments!$A$6:$A$152,"=4",Assignments!$N$6:$N$152)</f>
        <v>0</v>
      </c>
      <c r="G20" s="15">
        <f>SUMIF(Assignments!$A$6:$A$152,"=5",Assignments!$N$6:$N$152)</f>
        <v>0</v>
      </c>
      <c r="H20" s="77">
        <f>SUMIF(Assignments!$A$6:$A$152,"=6",Assignments!$N$6:$N$152)</f>
        <v>0</v>
      </c>
      <c r="I20" s="16">
        <f t="shared" si="3"/>
        <v>17100</v>
      </c>
      <c r="J20" s="52">
        <f>Assignments!N154</f>
        <v>17100</v>
      </c>
      <c r="K20" s="17" t="e">
        <f t="shared" ref="K20:P22" si="6">C20/C$19</f>
        <v>#DIV/0!</v>
      </c>
      <c r="L20" s="18" t="e">
        <f t="shared" si="6"/>
        <v>#DIV/0!</v>
      </c>
      <c r="M20" s="18" t="e">
        <f t="shared" si="6"/>
        <v>#DIV/0!</v>
      </c>
      <c r="N20" s="18" t="e">
        <f t="shared" si="6"/>
        <v>#DIV/0!</v>
      </c>
      <c r="O20" s="18" t="e">
        <f t="shared" si="6"/>
        <v>#DIV/0!</v>
      </c>
      <c r="P20" s="81" t="e">
        <f t="shared" si="6"/>
        <v>#DIV/0!</v>
      </c>
      <c r="Q20" s="41">
        <f>IF(I20&gt;0,I20/I$8,"")</f>
        <v>0.12197731649903702</v>
      </c>
      <c r="R20" s="19">
        <f>J20/J$19</f>
        <v>0.25491189887003968</v>
      </c>
      <c r="T20" s="7"/>
    </row>
    <row r="21" spans="1:28" x14ac:dyDescent="0.2">
      <c r="A21" s="119"/>
      <c r="B21" s="33" t="s">
        <v>16</v>
      </c>
      <c r="C21" s="14">
        <f>SUMIF(Assignments!$A$6:$A$152,"=1",Assignments!$O$6:$O$152)</f>
        <v>0</v>
      </c>
      <c r="D21" s="15">
        <f>SUMIF(Assignments!$A$6:$A$152,"=2",Assignments!$O$6:$O$152)</f>
        <v>0</v>
      </c>
      <c r="E21" s="15">
        <f>SUMIF(Assignments!$A$6:$A$152,"=3",Assignments!$O$6:$O$152)</f>
        <v>0</v>
      </c>
      <c r="F21" s="15">
        <f>SUMIF(Assignments!$A$6:$A$152,"=4",Assignments!$O$6:$O$152)</f>
        <v>0</v>
      </c>
      <c r="G21" s="15">
        <f>SUMIF(Assignments!$A$6:$A$152,"=5",Assignments!$O$6:$O$152)</f>
        <v>0</v>
      </c>
      <c r="H21" s="77">
        <f>SUMIF(Assignments!$A$6:$A$152,"=6",Assignments!$O$6:$O$152)</f>
        <v>0</v>
      </c>
      <c r="I21" s="16">
        <f t="shared" si="3"/>
        <v>5851</v>
      </c>
      <c r="J21" s="52">
        <f>Assignments!O154</f>
        <v>5851</v>
      </c>
      <c r="K21" s="17" t="e">
        <f t="shared" si="6"/>
        <v>#DIV/0!</v>
      </c>
      <c r="L21" s="18" t="e">
        <f t="shared" si="6"/>
        <v>#DIV/0!</v>
      </c>
      <c r="M21" s="18" t="e">
        <f t="shared" si="6"/>
        <v>#DIV/0!</v>
      </c>
      <c r="N21" s="18" t="e">
        <f t="shared" si="6"/>
        <v>#DIV/0!</v>
      </c>
      <c r="O21" s="18" t="e">
        <f t="shared" si="6"/>
        <v>#DIV/0!</v>
      </c>
      <c r="P21" s="81" t="e">
        <f t="shared" si="6"/>
        <v>#DIV/0!</v>
      </c>
      <c r="Q21" s="41">
        <f>IF(I21&gt;0,I21/I$8,"")</f>
        <v>4.1736215136600328E-2</v>
      </c>
      <c r="R21" s="19">
        <f>J21/J$19</f>
        <v>8.722160937360246E-2</v>
      </c>
      <c r="T21" s="7"/>
    </row>
    <row r="22" spans="1:28" ht="13.5" thickBot="1" x14ac:dyDescent="0.25">
      <c r="A22" s="120"/>
      <c r="B22" s="34" t="s">
        <v>52</v>
      </c>
      <c r="C22" s="20">
        <f>SUMIF(Assignments!$A$6:$A$152,"=1",Assignments!$P$6:$P$152)</f>
        <v>0</v>
      </c>
      <c r="D22" s="21">
        <f>SUMIF(Assignments!$A$6:$A$152,"=2",Assignments!$P$6:$P$152)</f>
        <v>0</v>
      </c>
      <c r="E22" s="21">
        <f>SUMIF(Assignments!$A$6:$A$152,"=3",Assignments!$P$6:$P$152)</f>
        <v>0</v>
      </c>
      <c r="F22" s="21">
        <f>SUMIF(Assignments!$A$6:$A$152,"=4",Assignments!$P$6:$P$152)</f>
        <v>0</v>
      </c>
      <c r="G22" s="21">
        <f>SUMIF(Assignments!$A$6:$A$152,"=5",Assignments!$P$6:$P$152)</f>
        <v>0</v>
      </c>
      <c r="H22" s="78">
        <f>SUMIF(Assignments!$A$6:$A$152,"=6",Assignments!$P$6:$P$152)</f>
        <v>0</v>
      </c>
      <c r="I22" s="22">
        <f t="shared" si="3"/>
        <v>990</v>
      </c>
      <c r="J22" s="53">
        <f>Assignments!P154</f>
        <v>990</v>
      </c>
      <c r="K22" s="23" t="e">
        <f t="shared" si="6"/>
        <v>#DIV/0!</v>
      </c>
      <c r="L22" s="24" t="e">
        <f t="shared" si="6"/>
        <v>#DIV/0!</v>
      </c>
      <c r="M22" s="24" t="e">
        <f t="shared" si="6"/>
        <v>#DIV/0!</v>
      </c>
      <c r="N22" s="24" t="e">
        <f t="shared" si="6"/>
        <v>#DIV/0!</v>
      </c>
      <c r="O22" s="24" t="e">
        <f t="shared" si="6"/>
        <v>#DIV/0!</v>
      </c>
      <c r="P22" s="82" t="e">
        <f t="shared" si="6"/>
        <v>#DIV/0!</v>
      </c>
      <c r="Q22" s="35">
        <f>IF(I22&gt;0,I22/I$8,"")</f>
        <v>7.0618446394179329E-3</v>
      </c>
      <c r="R22" s="25">
        <f>J22/J$19</f>
        <v>1.4758057303002295E-2</v>
      </c>
      <c r="T22" s="7"/>
    </row>
    <row r="23" spans="1:2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8" ht="15.75" x14ac:dyDescent="0.25">
      <c r="A24" s="1" t="s">
        <v>37</v>
      </c>
    </row>
    <row r="25" spans="1:28" x14ac:dyDescent="0.2">
      <c r="A25" s="117" t="s">
        <v>41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x14ac:dyDescent="0.2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x14ac:dyDescent="0.2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x14ac:dyDescent="0.2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x14ac:dyDescent="0.2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</sheetData>
  <sheetProtection sheet="1" selectLockedCells="1"/>
  <protectedRanges>
    <protectedRange sqref="A3:B3 C6:K6 M6:R6" name="Range1"/>
  </protectedRanges>
  <mergeCells count="7">
    <mergeCell ref="A3:K4"/>
    <mergeCell ref="A25:AB30"/>
    <mergeCell ref="A15:A18"/>
    <mergeCell ref="A19:A22"/>
    <mergeCell ref="A10:A14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6-district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Justin Levitt</cp:lastModifiedBy>
  <cp:lastPrinted>2017-04-20T07:56:20Z</cp:lastPrinted>
  <dcterms:created xsi:type="dcterms:W3CDTF">2009-06-26T00:03:19Z</dcterms:created>
  <dcterms:modified xsi:type="dcterms:W3CDTF">2021-10-11T19:32:40Z</dcterms:modified>
</cp:coreProperties>
</file>